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5\"/>
    </mc:Choice>
  </mc:AlternateContent>
  <xr:revisionPtr revIDLastSave="0" documentId="13_ncr:1_{3C20A80F-540E-435C-9347-C0B1FD4A4D4E}" xr6:coauthVersionLast="47" xr6:coauthVersionMax="47" xr10:uidLastSave="{00000000-0000-0000-0000-000000000000}"/>
  <bookViews>
    <workbookView xWindow="-120" yWindow="-120" windowWidth="29040" windowHeight="15840" tabRatio="810" firstSheet="1" activeTab="9" xr2:uid="{00000000-000D-0000-FFFF-FFFF00000000}"/>
  </bookViews>
  <sheets>
    <sheet name="Vyúčtování" sheetId="26" r:id="rId1"/>
    <sheet name="Jízda zručnosti " sheetId="6" r:id="rId2"/>
    <sheet name="Jízda zr. + skoky" sheetId="5" r:id="rId3"/>
    <sheet name="Křížky" sheetId="4" r:id="rId4"/>
    <sheet name="Hobby horse" sheetId="22" r:id="rId5"/>
    <sheet name="Parkur 40-50 cm" sheetId="24" r:id="rId6"/>
    <sheet name="Parkur 50-60 cm" sheetId="25" r:id="rId7"/>
    <sheet name="BENJAMÍNEK 2025" sheetId="19" r:id="rId8"/>
    <sheet name="PONY POHÁR 2025" sheetId="20" r:id="rId9"/>
    <sheet name="DĚTSKÝ SKOKOVÝ POHÁR 2025" sheetId="2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3" l="1"/>
  <c r="D7" i="23"/>
  <c r="D11" i="23"/>
  <c r="D12" i="23"/>
  <c r="D6" i="23"/>
  <c r="D5" i="23"/>
  <c r="D4" i="23"/>
  <c r="D14" i="19"/>
  <c r="D6" i="19"/>
  <c r="D4" i="19"/>
  <c r="D9" i="20"/>
  <c r="D23" i="20"/>
  <c r="D10" i="20"/>
  <c r="D8" i="20"/>
  <c r="D4" i="20"/>
  <c r="D5" i="20"/>
  <c r="D12" i="19"/>
  <c r="D9" i="19"/>
  <c r="D13" i="20"/>
  <c r="D21" i="20"/>
  <c r="D20" i="20"/>
  <c r="D7" i="20"/>
  <c r="D6" i="20"/>
  <c r="D11" i="19"/>
  <c r="D8" i="19"/>
  <c r="D10" i="19"/>
  <c r="D13" i="19"/>
  <c r="E64" i="26"/>
  <c r="D82" i="26" l="1"/>
  <c r="D81" i="26"/>
  <c r="D80" i="26"/>
  <c r="D79" i="26"/>
  <c r="D78" i="26"/>
  <c r="D77" i="26"/>
  <c r="D76" i="26"/>
  <c r="D75" i="26"/>
  <c r="D74" i="26"/>
  <c r="D73" i="26"/>
  <c r="D72" i="26"/>
  <c r="D71" i="26"/>
  <c r="D83" i="26" l="1"/>
  <c r="E56" i="26" l="1"/>
  <c r="E66" i="26" s="1"/>
</calcChain>
</file>

<file path=xl/sharedStrings.xml><?xml version="1.0" encoding="utf-8"?>
<sst xmlns="http://schemas.openxmlformats.org/spreadsheetml/2006/main" count="802" uniqueCount="243">
  <si>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</si>
  <si>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</si>
  <si>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</si>
  <si>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</si>
  <si>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</si>
  <si>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</si>
  <si>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</si>
  <si>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</si>
  <si>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</si>
  <si>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</si>
  <si>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</si>
  <si>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</si>
  <si>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</si>
  <si>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</si>
  <si>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</si>
  <si>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</si>
  <si>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</si>
  <si>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</si>
  <si>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</si>
  <si>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</si>
  <si>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</si>
  <si>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</si>
  <si>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</si>
  <si>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</si>
  <si>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</si>
  <si>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</si>
  <si>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</si>
  <si>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</si>
  <si>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</si>
  <si>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</si>
  <si>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</si>
  <si>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</si>
  <si>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JKHS</t>
  </si>
  <si>
    <t>JMÉNO JEZDCE</t>
  </si>
  <si>
    <t>STÁJ</t>
  </si>
  <si>
    <t xml:space="preserve">BODY </t>
  </si>
  <si>
    <t>Beauty</t>
  </si>
  <si>
    <t>Barča Dlouhá</t>
  </si>
  <si>
    <t>Klárka Čapková</t>
  </si>
  <si>
    <t>Daisy</t>
  </si>
  <si>
    <t>Josefína Kopecká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</si>
  <si>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</si>
  <si>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</si>
  <si>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</si>
  <si>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Stáj Kopecký Střítež</t>
  </si>
  <si>
    <r>
      <t>Soutěž:</t>
    </r>
    <r>
      <rPr>
        <b/>
        <sz val="12"/>
        <rFont val="Arial"/>
        <family val="2"/>
        <charset val="238"/>
      </rPr>
      <t xml:space="preserve"> HOBBY HORSE - křížkový parkur </t>
    </r>
  </si>
  <si>
    <t>Viky Sršňová</t>
  </si>
  <si>
    <t>Mates Dlouhý</t>
  </si>
  <si>
    <t>Josef Smutek</t>
  </si>
  <si>
    <r>
      <t xml:space="preserve">                                                                                    JÍZDA ZRUČNOSTI BEZ VODIČE - </t>
    </r>
    <r>
      <rPr>
        <b/>
        <sz val="12"/>
        <color rgb="FFFF0000"/>
        <rFont val="Arial"/>
        <family val="2"/>
        <charset val="238"/>
      </rPr>
      <t>BENJAMÍNEK 2025</t>
    </r>
  </si>
  <si>
    <r>
      <t xml:space="preserve">                                                                           JÍZDA ZRUČNOSTI s VODIČEM - </t>
    </r>
    <r>
      <rPr>
        <b/>
        <sz val="12"/>
        <color rgb="FF00B050"/>
        <rFont val="Arial"/>
        <family val="2"/>
        <charset val="238"/>
      </rPr>
      <t>PONY POHÁR 2025</t>
    </r>
  </si>
  <si>
    <t>Linda Junková</t>
  </si>
  <si>
    <t>Awenita</t>
  </si>
  <si>
    <t>JK Padlý kvítek</t>
  </si>
  <si>
    <t>Hana Šlégrová</t>
  </si>
  <si>
    <t>Eliška Luxová</t>
  </si>
  <si>
    <t>Klárka Smutková</t>
  </si>
  <si>
    <t>Jiskra</t>
  </si>
  <si>
    <t>JK Jurášek</t>
  </si>
  <si>
    <t>Veronika Kosačíková</t>
  </si>
  <si>
    <t>Linda Lipenská</t>
  </si>
  <si>
    <t>Amálie Adamová</t>
  </si>
  <si>
    <t>Oliver Frank</t>
  </si>
  <si>
    <t>Kája Husáková</t>
  </si>
  <si>
    <t>Adélka Černá</t>
  </si>
  <si>
    <t>Barbie</t>
  </si>
  <si>
    <t>JPS Vanice</t>
  </si>
  <si>
    <t>Emilie Munsterová</t>
  </si>
  <si>
    <t>JK Vysoké Mýto</t>
  </si>
  <si>
    <t>Nela Háková</t>
  </si>
  <si>
    <t>ZuzkaTeplá</t>
  </si>
  <si>
    <t xml:space="preserve">Eliška Opatová 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</si>
  <si>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2025</t>
    </r>
    <r>
      <rPr>
        <b/>
        <sz val="18"/>
        <color rgb="FF002060"/>
        <rFont val="Arial"/>
        <family val="2"/>
        <charset val="238"/>
      </rPr>
      <t xml:space="preserve"> - děti 12 let a starší - křížky, 40/50 a 50/60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</si>
  <si>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2025</t>
    </r>
    <r>
      <rPr>
        <b/>
        <sz val="18"/>
        <color rgb="FF002060"/>
        <rFont val="Arial"/>
        <family val="2"/>
        <charset val="238"/>
      </rPr>
      <t xml:space="preserve"> - děti 11 let a mladší - jízdy zručnosti, křížkový parkur bez vodiče </t>
    </r>
  </si>
  <si>
    <t>Verča Kosačíková</t>
  </si>
  <si>
    <t>Cool Ricky</t>
  </si>
  <si>
    <t>Styl</t>
  </si>
  <si>
    <t>Štanderová Denisa</t>
  </si>
  <si>
    <t xml:space="preserve">Nela Eliášová </t>
  </si>
  <si>
    <t>Natálie Lesová</t>
  </si>
  <si>
    <t>Siana Janelle</t>
  </si>
  <si>
    <t>SZŠ Lanškroun</t>
  </si>
  <si>
    <t>Emička Málková</t>
  </si>
  <si>
    <t>Stáj Málek</t>
  </si>
  <si>
    <t>Adélka Hárovníková</t>
  </si>
  <si>
    <t>Vaneska Hellerová</t>
  </si>
  <si>
    <t>Veneska Kloučková</t>
  </si>
  <si>
    <t xml:space="preserve">Adélka Černá </t>
  </si>
  <si>
    <t>Stáj Smutek</t>
  </si>
  <si>
    <t>SZŠLanškroun</t>
  </si>
  <si>
    <t>Nela Eliášová</t>
  </si>
  <si>
    <t>Vaneska Kloučková</t>
  </si>
  <si>
    <t>Denisa Štanderová</t>
  </si>
  <si>
    <t>Daniielka Husáková</t>
  </si>
  <si>
    <t>Espri</t>
  </si>
  <si>
    <t>Doki</t>
  </si>
  <si>
    <t>Anička Gregorová</t>
  </si>
  <si>
    <t>Cigája</t>
  </si>
  <si>
    <t>PARKUR 50/60 cm</t>
  </si>
  <si>
    <t>PARKUR 40/50 cm</t>
  </si>
  <si>
    <r>
      <t>Datum</t>
    </r>
    <r>
      <rPr>
        <b/>
        <sz val="12"/>
        <rFont val="Arial"/>
        <family val="2"/>
        <charset val="238"/>
      </rPr>
      <t>: 15.6.2025</t>
    </r>
  </si>
  <si>
    <t>Ema Voborová</t>
  </si>
  <si>
    <t>Anička Vačková</t>
  </si>
  <si>
    <t>Ella Burešová</t>
  </si>
  <si>
    <t>Příjem</t>
  </si>
  <si>
    <t>Technické zabezpečení</t>
  </si>
  <si>
    <t>zdravotník</t>
  </si>
  <si>
    <t>výpomoc - kolbiště</t>
  </si>
  <si>
    <t>výpomoc - kuchyně</t>
  </si>
  <si>
    <t>výpomoc - bar</t>
  </si>
  <si>
    <t>hlasatel</t>
  </si>
  <si>
    <t>Výdej</t>
  </si>
  <si>
    <t>CELKEM</t>
  </si>
  <si>
    <t>Punč 1</t>
  </si>
  <si>
    <t>JÍZDA ZRUČ. S KŘÍŽKY</t>
  </si>
  <si>
    <t>Krumlovská Adéla</t>
  </si>
  <si>
    <t>VÝČETKA MINCÍ A BANKOVEK PŘI TRŽBĚ</t>
  </si>
  <si>
    <t>Rychlinková Nikol</t>
  </si>
  <si>
    <t>Petríková Jana</t>
  </si>
  <si>
    <t>Grünwald Petr</t>
  </si>
  <si>
    <t>Natálie Kazinotová</t>
  </si>
  <si>
    <t>Brigitte</t>
  </si>
  <si>
    <t>Ema Málková</t>
  </si>
  <si>
    <t>Vilém Janata</t>
  </si>
  <si>
    <t>Vítek Janata</t>
  </si>
  <si>
    <t>Čert</t>
  </si>
  <si>
    <t>SS Málek</t>
  </si>
  <si>
    <t>Klára Čapková</t>
  </si>
  <si>
    <t>Barča Teplá</t>
  </si>
  <si>
    <t>Zuzka Teplá</t>
  </si>
  <si>
    <t>Vanesa Hellerová</t>
  </si>
  <si>
    <t>Vanesa Kloučková</t>
  </si>
  <si>
    <t>Tereza Juhazs</t>
  </si>
  <si>
    <t xml:space="preserve">Doky </t>
  </si>
  <si>
    <t>Viky Luxová</t>
  </si>
  <si>
    <t>Mahulena Pirklová</t>
  </si>
  <si>
    <t>Verban</t>
  </si>
  <si>
    <t>JK Janov</t>
  </si>
  <si>
    <t>Adélka Pelešková</t>
  </si>
  <si>
    <t>Izzy Burešová</t>
  </si>
  <si>
    <t>Sarah Pekařová</t>
  </si>
  <si>
    <t>Lucie Klusoňová</t>
  </si>
  <si>
    <t>Štěpánka Žilková</t>
  </si>
  <si>
    <t>Farma CH</t>
  </si>
  <si>
    <t>Jonáš Sedláček</t>
  </si>
  <si>
    <t>Junková Linda</t>
  </si>
  <si>
    <t>JK Padlý Kvítek</t>
  </si>
  <si>
    <t xml:space="preserve">Luxová Eliška </t>
  </si>
  <si>
    <t>Jack</t>
  </si>
  <si>
    <t>Karolína Husáková</t>
  </si>
  <si>
    <t>Olive Frank</t>
  </si>
  <si>
    <t>Danielka Husáková</t>
  </si>
  <si>
    <t>Sára Leinwberová</t>
  </si>
  <si>
    <t xml:space="preserve">Viktorie Křivánková </t>
  </si>
  <si>
    <t>Luxová Eliška</t>
  </si>
  <si>
    <t>Šárka Dúbravová</t>
  </si>
  <si>
    <t>Matěj Brkl</t>
  </si>
  <si>
    <t>Šejla</t>
  </si>
  <si>
    <t>JK Vlčkov</t>
  </si>
  <si>
    <t>Pereira</t>
  </si>
  <si>
    <t>Elisabeth Myšková</t>
  </si>
  <si>
    <t>Karina</t>
  </si>
  <si>
    <t>Tkadlečková Berenika</t>
  </si>
  <si>
    <t>Stela</t>
  </si>
  <si>
    <t>Řezníčková Amy</t>
  </si>
  <si>
    <t>Řezníčková Mia</t>
  </si>
  <si>
    <t>Beranová Anežka</t>
  </si>
  <si>
    <t>Beranová Štěpánka</t>
  </si>
  <si>
    <t xml:space="preserve">Řezníčková Amy </t>
  </si>
  <si>
    <t>Meggy</t>
  </si>
  <si>
    <t>Lola</t>
  </si>
  <si>
    <t>Sára Štursová</t>
  </si>
  <si>
    <t xml:space="preserve">Šárka Dúbravová </t>
  </si>
  <si>
    <r>
      <t>Datum</t>
    </r>
    <r>
      <rPr>
        <b/>
        <sz val="12"/>
        <rFont val="Arial"/>
        <family val="2"/>
        <charset val="238"/>
      </rPr>
      <t>: 21.09.2025</t>
    </r>
  </si>
  <si>
    <t>Matěj Vlášek</t>
  </si>
  <si>
    <t>Miloš Málek</t>
  </si>
  <si>
    <t>21.</t>
  </si>
  <si>
    <t>Eliška Opatová</t>
  </si>
  <si>
    <t>22.</t>
  </si>
  <si>
    <t>23.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</si>
  <si>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</si>
  <si>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</si>
  <si>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</si>
  <si>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</si>
  <si>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</si>
  <si>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</si>
  <si>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</si>
  <si>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</si>
  <si>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</si>
  <si>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Berenika Tkadlečková</t>
  </si>
  <si>
    <t>Tereza Juhasz</t>
  </si>
  <si>
    <t>Klusoňová Lucie</t>
  </si>
  <si>
    <t>Anna Vašková</t>
  </si>
  <si>
    <t>Anna Gregorová</t>
  </si>
  <si>
    <t>Mia Řezníčková</t>
  </si>
  <si>
    <t>58.30</t>
  </si>
  <si>
    <t>40.20</t>
  </si>
  <si>
    <t>RET</t>
  </si>
  <si>
    <t>-</t>
  </si>
  <si>
    <t>38.32</t>
  </si>
  <si>
    <t>60.82</t>
  </si>
  <si>
    <t>87.00</t>
  </si>
  <si>
    <t>49.80</t>
  </si>
  <si>
    <t>34.42</t>
  </si>
  <si>
    <t>Kazinotová Natálie</t>
  </si>
  <si>
    <t>Křivánková Viktorie</t>
  </si>
  <si>
    <t>59.24</t>
  </si>
  <si>
    <t>39.88</t>
  </si>
  <si>
    <t>57.94</t>
  </si>
  <si>
    <t>36.54</t>
  </si>
  <si>
    <t>02:12,9</t>
  </si>
  <si>
    <t>31 - v</t>
  </si>
  <si>
    <t>21 - v</t>
  </si>
  <si>
    <t>19 - v</t>
  </si>
  <si>
    <t>13 - v</t>
  </si>
  <si>
    <t>11 - v</t>
  </si>
  <si>
    <t>9 - v</t>
  </si>
  <si>
    <t>5 - v</t>
  </si>
  <si>
    <t>3 - v</t>
  </si>
  <si>
    <t>Stáj Kazinotová</t>
  </si>
  <si>
    <t>FINÁLE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</si>
  <si>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2025 - jízdy zručnosti, křížkový parkur s vodičem a děti 12+</t>
    </r>
  </si>
  <si>
    <t>vyl.</t>
  </si>
  <si>
    <t>12 - v</t>
  </si>
  <si>
    <t>Miriam</t>
  </si>
  <si>
    <t>Anna Kosačíková</t>
  </si>
  <si>
    <t>Dalmatin</t>
  </si>
  <si>
    <t>Máťa Dlouhý</t>
  </si>
  <si>
    <t>Blesk</t>
  </si>
  <si>
    <t>Dermiona</t>
  </si>
  <si>
    <t>Gefiona</t>
  </si>
  <si>
    <t>Šeronka</t>
  </si>
  <si>
    <t>Zuzka Hárovníková</t>
  </si>
  <si>
    <t>Flája</t>
  </si>
  <si>
    <t>Huk</t>
  </si>
  <si>
    <t>Stáj Smutková</t>
  </si>
  <si>
    <t>Flíček</t>
  </si>
  <si>
    <t>Stáj Sedláček</t>
  </si>
  <si>
    <t>Jurášek</t>
  </si>
  <si>
    <r>
      <t xml:space="preserve">                                                                           JÍZDA ZRUČNOSTI s VODIČEM a pro děti 12+ - </t>
    </r>
    <r>
      <rPr>
        <b/>
        <sz val="12"/>
        <color rgb="FF00B050"/>
        <rFont val="Arial"/>
        <family val="2"/>
        <charset val="238"/>
      </rPr>
      <t>PONY POHÁR 2025</t>
    </r>
  </si>
  <si>
    <t>Milošek Málek</t>
  </si>
  <si>
    <t>Stáj Brklová</t>
  </si>
  <si>
    <t>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</si>
</sst>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\-\ "/>
  </numFmts>
  <fonts count="3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5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5"/>
      <color rgb="FF000000"/>
      <name val="Calibri"/>
      <family val="2"/>
      <charset val="238"/>
    </font>
    <font>
      <b/>
      <sz val="13"/>
      <color indexed="18"/>
      <name val="Arial"/>
      <family val="2"/>
      <charset val="238"/>
    </font>
    <font>
      <b/>
      <sz val="22"/>
      <color rgb="FF002060"/>
      <name val="Arial"/>
      <family val="2"/>
      <charset val="238"/>
    </font>
    <font>
      <b/>
      <sz val="22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29" fillId="0" borderId="0"/>
  </cellStyleXfs>
  <cellXfs count="27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3" fillId="0" borderId="11" xfId="1" applyFont="1" applyBorder="1"/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1" fillId="0" borderId="21" xfId="1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6" borderId="19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4" fillId="6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21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19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6" fillId="0" borderId="23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6" fillId="8" borderId="3" xfId="0" applyFont="1" applyFill="1" applyBorder="1"/>
    <xf numFmtId="0" fontId="18" fillId="8" borderId="19" xfId="0" applyFont="1" applyFill="1" applyBorder="1"/>
    <xf numFmtId="0" fontId="13" fillId="8" borderId="2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4" fillId="8" borderId="8" xfId="2" applyFont="1" applyFill="1" applyBorder="1" applyAlignment="1">
      <alignment horizontal="center"/>
    </xf>
    <xf numFmtId="0" fontId="20" fillId="5" borderId="2" xfId="0" applyFont="1" applyFill="1" applyBorder="1"/>
    <xf numFmtId="0" fontId="22" fillId="5" borderId="9" xfId="0" applyFont="1" applyFill="1" applyBorder="1"/>
    <xf numFmtId="0" fontId="14" fillId="5" borderId="2" xfId="1" applyFont="1" applyFill="1" applyBorder="1" applyAlignment="1">
      <alignment horizontal="center"/>
    </xf>
    <xf numFmtId="0" fontId="16" fillId="10" borderId="3" xfId="0" applyFont="1" applyFill="1" applyBorder="1"/>
    <xf numFmtId="0" fontId="18" fillId="10" borderId="19" xfId="0" applyFont="1" applyFill="1" applyBorder="1"/>
    <xf numFmtId="0" fontId="18" fillId="10" borderId="9" xfId="0" applyFont="1" applyFill="1" applyBorder="1"/>
    <xf numFmtId="0" fontId="14" fillId="10" borderId="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23" xfId="2" applyFont="1" applyFill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3" fillId="10" borderId="2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8" fillId="8" borderId="9" xfId="0" applyFont="1" applyFill="1" applyBorder="1"/>
    <xf numFmtId="0" fontId="3" fillId="3" borderId="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47" fontId="6" fillId="0" borderId="18" xfId="1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14" fontId="4" fillId="10" borderId="0" xfId="1" applyNumberFormat="1" applyFont="1" applyFill="1"/>
    <xf numFmtId="0" fontId="13" fillId="0" borderId="4" xfId="1" applyFont="1" applyBorder="1" applyAlignment="1">
      <alignment horizontal="center"/>
    </xf>
    <xf numFmtId="0" fontId="13" fillId="0" borderId="24" xfId="1" applyFont="1" applyBorder="1" applyAlignment="1">
      <alignment horizontal="center"/>
    </xf>
    <xf numFmtId="164" fontId="27" fillId="11" borderId="36" xfId="1" applyNumberFormat="1" applyFont="1" applyFill="1" applyBorder="1"/>
    <xf numFmtId="0" fontId="27" fillId="12" borderId="0" xfId="1" applyFont="1" applyFill="1" applyAlignment="1">
      <alignment horizontal="center"/>
    </xf>
    <xf numFmtId="164" fontId="27" fillId="12" borderId="0" xfId="1" applyNumberFormat="1" applyFont="1" applyFill="1"/>
    <xf numFmtId="164" fontId="27" fillId="0" borderId="37" xfId="1" applyNumberFormat="1" applyFont="1" applyBorder="1"/>
    <xf numFmtId="164" fontId="27" fillId="11" borderId="39" xfId="1" applyNumberFormat="1" applyFont="1" applyFill="1" applyBorder="1"/>
    <xf numFmtId="0" fontId="28" fillId="0" borderId="0" xfId="1" applyFont="1"/>
    <xf numFmtId="164" fontId="27" fillId="10" borderId="9" xfId="1" applyNumberFormat="1" applyFont="1" applyFill="1" applyBorder="1"/>
    <xf numFmtId="0" fontId="13" fillId="0" borderId="6" xfId="1" applyNumberFormat="1" applyFont="1" applyBorder="1" applyAlignment="1">
      <alignment horizontal="center"/>
    </xf>
    <xf numFmtId="0" fontId="3" fillId="0" borderId="0" xfId="0" applyFont="1"/>
    <xf numFmtId="0" fontId="5" fillId="12" borderId="5" xfId="1" applyFont="1" applyFill="1" applyBorder="1" applyAlignment="1">
      <alignment horizontal="center"/>
    </xf>
    <xf numFmtId="0" fontId="3" fillId="12" borderId="0" xfId="0" applyFont="1" applyFill="1"/>
    <xf numFmtId="0" fontId="3" fillId="13" borderId="1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0" fontId="4" fillId="13" borderId="1" xfId="1" applyFont="1" applyFill="1" applyBorder="1" applyAlignment="1">
      <alignment horizontal="center"/>
    </xf>
    <xf numFmtId="0" fontId="4" fillId="13" borderId="14" xfId="1" applyFont="1" applyFill="1" applyBorder="1" applyAlignment="1">
      <alignment horizontal="center"/>
    </xf>
    <xf numFmtId="0" fontId="4" fillId="13" borderId="2" xfId="1" applyFont="1" applyFill="1" applyBorder="1" applyAlignment="1">
      <alignment horizontal="center"/>
    </xf>
    <xf numFmtId="0" fontId="3" fillId="13" borderId="15" xfId="1" applyFont="1" applyFill="1" applyBorder="1" applyAlignment="1">
      <alignment horizontal="center"/>
    </xf>
    <xf numFmtId="0" fontId="4" fillId="13" borderId="6" xfId="1" applyFont="1" applyFill="1" applyBorder="1" applyAlignment="1">
      <alignment horizontal="center"/>
    </xf>
    <xf numFmtId="0" fontId="4" fillId="13" borderId="5" xfId="1" applyFont="1" applyFill="1" applyBorder="1" applyAlignment="1">
      <alignment horizontal="center"/>
    </xf>
    <xf numFmtId="0" fontId="4" fillId="13" borderId="23" xfId="1" applyFont="1" applyFill="1" applyBorder="1" applyAlignment="1">
      <alignment horizontal="center"/>
    </xf>
    <xf numFmtId="0" fontId="3" fillId="14" borderId="1" xfId="1" applyFont="1" applyFill="1" applyBorder="1" applyAlignment="1">
      <alignment horizontal="center"/>
    </xf>
    <xf numFmtId="0" fontId="4" fillId="14" borderId="16" xfId="1" applyFont="1" applyFill="1" applyBorder="1" applyAlignment="1">
      <alignment horizontal="center"/>
    </xf>
    <xf numFmtId="0" fontId="4" fillId="14" borderId="1" xfId="1" applyFont="1" applyFill="1" applyBorder="1" applyAlignment="1">
      <alignment horizontal="center"/>
    </xf>
    <xf numFmtId="0" fontId="4" fillId="14" borderId="14" xfId="1" applyFont="1" applyFill="1" applyBorder="1" applyAlignment="1">
      <alignment horizontal="center"/>
    </xf>
    <xf numFmtId="0" fontId="4" fillId="14" borderId="2" xfId="1" applyFont="1" applyFill="1" applyBorder="1" applyAlignment="1">
      <alignment horizontal="center"/>
    </xf>
    <xf numFmtId="0" fontId="3" fillId="14" borderId="8" xfId="1" applyFont="1" applyFill="1" applyBorder="1" applyAlignment="1">
      <alignment horizontal="center"/>
    </xf>
    <xf numFmtId="0" fontId="4" fillId="14" borderId="6" xfId="1" applyFont="1" applyFill="1" applyBorder="1" applyAlignment="1">
      <alignment horizontal="center"/>
    </xf>
    <xf numFmtId="0" fontId="4" fillId="14" borderId="5" xfId="1" applyFont="1" applyFill="1" applyBorder="1" applyAlignment="1">
      <alignment horizontal="center"/>
    </xf>
    <xf numFmtId="0" fontId="4" fillId="14" borderId="23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3" fillId="0" borderId="37" xfId="1" applyFont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31" fillId="0" borderId="0" xfId="3" applyFont="1"/>
    <xf numFmtId="0" fontId="29" fillId="0" borderId="0" xfId="3"/>
    <xf numFmtId="165" fontId="32" fillId="0" borderId="40" xfId="3" applyNumberFormat="1" applyFont="1" applyBorder="1" applyAlignment="1">
      <alignment horizontal="center"/>
    </xf>
    <xf numFmtId="0" fontId="29" fillId="0" borderId="40" xfId="3" applyBorder="1"/>
    <xf numFmtId="3" fontId="29" fillId="0" borderId="40" xfId="3" applyNumberFormat="1" applyBorder="1"/>
    <xf numFmtId="3" fontId="33" fillId="11" borderId="0" xfId="3" applyNumberFormat="1" applyFont="1" applyFill="1"/>
    <xf numFmtId="0" fontId="3" fillId="12" borderId="0" xfId="1" applyFont="1" applyFill="1"/>
    <xf numFmtId="0" fontId="3" fillId="12" borderId="20" xfId="1" applyFont="1" applyFill="1" applyBorder="1"/>
    <xf numFmtId="47" fontId="13" fillId="0" borderId="31" xfId="1" applyNumberFormat="1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0" fillId="12" borderId="0" xfId="0" applyFill="1"/>
    <xf numFmtId="0" fontId="14" fillId="5" borderId="33" xfId="0" applyFont="1" applyFill="1" applyBorder="1" applyAlignment="1">
      <alignment horizontal="center"/>
    </xf>
    <xf numFmtId="0" fontId="13" fillId="5" borderId="3" xfId="1" applyFont="1" applyFill="1" applyBorder="1" applyAlignment="1">
      <alignment horizontal="center"/>
    </xf>
    <xf numFmtId="0" fontId="14" fillId="5" borderId="34" xfId="1" applyFont="1" applyFill="1" applyBorder="1" applyAlignment="1">
      <alignment horizontal="center"/>
    </xf>
    <xf numFmtId="0" fontId="14" fillId="5" borderId="17" xfId="1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" fillId="0" borderId="0" xfId="1" applyNumberFormat="1"/>
    <xf numFmtId="49" fontId="1" fillId="0" borderId="0" xfId="1" applyNumberFormat="1"/>
    <xf numFmtId="0" fontId="19" fillId="9" borderId="23" xfId="2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19" fillId="9" borderId="24" xfId="2" applyFont="1" applyFill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19" fillId="9" borderId="5" xfId="2" applyFont="1" applyFill="1" applyBorder="1" applyAlignment="1">
      <alignment horizontal="center"/>
    </xf>
    <xf numFmtId="0" fontId="19" fillId="9" borderId="4" xfId="2" applyFont="1" applyFill="1" applyBorder="1" applyAlignment="1">
      <alignment horizontal="center"/>
    </xf>
    <xf numFmtId="20" fontId="13" fillId="0" borderId="5" xfId="1" applyNumberFormat="1" applyFont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4" fillId="10" borderId="42" xfId="2" applyFont="1" applyFill="1" applyBorder="1" applyAlignment="1">
      <alignment horizontal="center"/>
    </xf>
    <xf numFmtId="0" fontId="13" fillId="0" borderId="23" xfId="1" applyFont="1" applyBorder="1" applyAlignment="1">
      <alignment horizontal="center"/>
    </xf>
    <xf numFmtId="0" fontId="34" fillId="9" borderId="7" xfId="2" applyFont="1" applyFill="1" applyBorder="1" applyAlignment="1">
      <alignment horizontal="center"/>
    </xf>
    <xf numFmtId="0" fontId="3" fillId="15" borderId="19" xfId="2" applyFont="1" applyFill="1" applyBorder="1" applyAlignment="1">
      <alignment horizontal="center"/>
    </xf>
    <xf numFmtId="0" fontId="4" fillId="15" borderId="19" xfId="2" applyFont="1" applyFill="1" applyBorder="1" applyAlignment="1">
      <alignment horizontal="center"/>
    </xf>
    <xf numFmtId="0" fontId="4" fillId="15" borderId="9" xfId="2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23" fillId="16" borderId="0" xfId="0" applyFont="1" applyFill="1"/>
    <xf numFmtId="0" fontId="24" fillId="16" borderId="0" xfId="0" applyFont="1" applyFill="1"/>
    <xf numFmtId="0" fontId="35" fillId="16" borderId="0" xfId="0" applyFont="1" applyFill="1"/>
    <xf numFmtId="0" fontId="25" fillId="16" borderId="9" xfId="0" applyFont="1" applyFill="1" applyBorder="1"/>
    <xf numFmtId="0" fontId="14" fillId="5" borderId="43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36" fillId="15" borderId="19" xfId="2" applyFont="1" applyFill="1" applyBorder="1" applyAlignment="1">
      <alignment horizontal="left"/>
    </xf>
    <xf numFmtId="0" fontId="36" fillId="15" borderId="19" xfId="2" applyFont="1" applyFill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8" borderId="5" xfId="2" applyFont="1" applyFill="1" applyBorder="1" applyAlignment="1">
      <alignment horizontal="center"/>
    </xf>
    <xf numFmtId="0" fontId="14" fillId="8" borderId="42" xfId="2" applyFont="1" applyFill="1" applyBorder="1" applyAlignment="1">
      <alignment horizontal="center"/>
    </xf>
    <xf numFmtId="0" fontId="3" fillId="0" borderId="0" xfId="1" applyFont="1" applyBorder="1"/>
    <xf numFmtId="0" fontId="6" fillId="0" borderId="6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5" fillId="0" borderId="31" xfId="1" applyFont="1" applyBorder="1" applyAlignment="1">
      <alignment horizontal="center"/>
    </xf>
    <xf numFmtId="47" fontId="6" fillId="0" borderId="42" xfId="1" applyNumberFormat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47" fontId="5" fillId="0" borderId="5" xfId="1" applyNumberFormat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47" fontId="5" fillId="0" borderId="42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4" fillId="12" borderId="10" xfId="1" applyFont="1" applyFill="1" applyBorder="1" applyAlignment="1">
      <alignment horizontal="center"/>
    </xf>
    <xf numFmtId="0" fontId="5" fillId="12" borderId="10" xfId="1" applyFont="1" applyFill="1" applyBorder="1" applyAlignment="1">
      <alignment horizontal="center"/>
    </xf>
    <xf numFmtId="47" fontId="5" fillId="12" borderId="5" xfId="1" applyNumberFormat="1" applyFont="1" applyFill="1" applyBorder="1" applyAlignment="1">
      <alignment horizontal="center"/>
    </xf>
    <xf numFmtId="0" fontId="14" fillId="0" borderId="10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7" fontId="14" fillId="0" borderId="24" xfId="1" applyNumberFormat="1" applyFont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0" fontId="14" fillId="0" borderId="26" xfId="1" applyFont="1" applyBorder="1" applyAlignment="1">
      <alignment horizontal="center"/>
    </xf>
    <xf numFmtId="47" fontId="14" fillId="0" borderId="23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6" fillId="0" borderId="25" xfId="1" applyFont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3" fillId="0" borderId="45" xfId="1" applyFont="1" applyBorder="1"/>
    <xf numFmtId="0" fontId="1" fillId="0" borderId="45" xfId="1" applyBorder="1"/>
    <xf numFmtId="0" fontId="5" fillId="0" borderId="46" xfId="2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47" fontId="13" fillId="0" borderId="8" xfId="1" applyNumberFormat="1" applyFont="1" applyBorder="1" applyAlignment="1">
      <alignment horizontal="center"/>
    </xf>
    <xf numFmtId="47" fontId="13" fillId="0" borderId="37" xfId="1" applyNumberFormat="1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13" fillId="0" borderId="38" xfId="1" applyFont="1" applyBorder="1" applyAlignment="1">
      <alignment horizontal="center"/>
    </xf>
    <xf numFmtId="47" fontId="6" fillId="0" borderId="39" xfId="1" applyNumberFormat="1" applyFont="1" applyBorder="1" applyAlignment="1">
      <alignment horizontal="center"/>
    </xf>
    <xf numFmtId="0" fontId="1" fillId="0" borderId="38" xfId="1" applyBorder="1"/>
    <xf numFmtId="0" fontId="5" fillId="0" borderId="31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2" borderId="42" xfId="1" applyFont="1" applyFill="1" applyBorder="1" applyAlignment="1">
      <alignment horizontal="center"/>
    </xf>
    <xf numFmtId="47" fontId="5" fillId="0" borderId="4" xfId="1" applyNumberFormat="1" applyFont="1" applyBorder="1" applyAlignment="1">
      <alignment horizontal="center"/>
    </xf>
    <xf numFmtId="47" fontId="14" fillId="0" borderId="4" xfId="1" applyNumberFormat="1" applyFont="1" applyBorder="1" applyAlignment="1">
      <alignment horizontal="center"/>
    </xf>
    <xf numFmtId="47" fontId="4" fillId="0" borderId="4" xfId="1" applyNumberFormat="1" applyFont="1" applyBorder="1" applyAlignment="1">
      <alignment horizontal="center"/>
    </xf>
    <xf numFmtId="47" fontId="5" fillId="0" borderId="24" xfId="1" applyNumberFormat="1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0" fontId="14" fillId="0" borderId="3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29" fillId="0" borderId="0" xfId="3" applyAlignment="1">
      <alignment horizontal="center"/>
    </xf>
    <xf numFmtId="0" fontId="30" fillId="0" borderId="0" xfId="3" applyFont="1" applyAlignment="1">
      <alignment horizontal="center"/>
    </xf>
    <xf numFmtId="0" fontId="4" fillId="10" borderId="0" xfId="1" applyFont="1" applyFill="1" applyAlignment="1">
      <alignment horizontal="center"/>
    </xf>
    <xf numFmtId="0" fontId="27" fillId="11" borderId="35" xfId="1" applyFont="1" applyFill="1" applyBorder="1" applyAlignment="1">
      <alignment horizontal="center"/>
    </xf>
    <xf numFmtId="0" fontId="27" fillId="11" borderId="10" xfId="1" applyFont="1" applyFill="1" applyBorder="1" applyAlignment="1">
      <alignment horizontal="center"/>
    </xf>
    <xf numFmtId="0" fontId="27" fillId="0" borderId="15" xfId="1" applyFont="1" applyBorder="1" applyAlignment="1">
      <alignment horizontal="center"/>
    </xf>
    <xf numFmtId="0" fontId="27" fillId="0" borderId="25" xfId="1" applyFont="1" applyBorder="1" applyAlignment="1">
      <alignment horizontal="center"/>
    </xf>
    <xf numFmtId="0" fontId="27" fillId="0" borderId="21" xfId="1" applyFont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38" xfId="1" applyFont="1" applyFill="1" applyBorder="1" applyAlignment="1">
      <alignment horizontal="center"/>
    </xf>
    <xf numFmtId="0" fontId="27" fillId="10" borderId="3" xfId="1" applyFont="1" applyFill="1" applyBorder="1" applyAlignment="1">
      <alignment horizontal="center"/>
    </xf>
    <xf numFmtId="0" fontId="27" fillId="10" borderId="19" xfId="1" applyFont="1" applyFill="1" applyBorder="1" applyAlignment="1">
      <alignment horizontal="center"/>
    </xf>
  </cellXfs>
  <cellStyles count="4">
    <cellStyle name="Normální" xfId="0" builtinId="0"/>
    <cellStyle name="Normální 2 2" xfId="3" xr:uid="{57710486-74B1-40D3-9FE3-48460BF959E7}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4D6C-8955-4A15-85FF-778FEA1DFD32}">
  <sheetPr>
    <tabColor rgb="FFFFFF00"/>
    <pageSetUpPr fitToPage="1"/>
  </sheetPr>
  <dimension ref="A1:I83"/>
  <sheetViews>
    <sheetView zoomScaleNormal="100" workbookViewId="0">
      <selection activeCell="C86" sqref="C86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25.5703125" style="3" customWidth="1"/>
    <col min="6" max="16384" width="9.140625" style="3"/>
  </cols>
  <sheetData>
    <row r="1" spans="1:5" ht="19.350000000000001" customHeight="1" thickBot="1" x14ac:dyDescent="0.3">
      <c r="A1" s="269" t="s">
        <v>24</v>
      </c>
      <c r="B1" s="269"/>
      <c r="C1" s="269"/>
      <c r="D1" s="269"/>
      <c r="E1" s="118">
        <v>45823</v>
      </c>
    </row>
    <row r="2" spans="1:5" ht="15.6" hidden="1" customHeight="1" thickBot="1" x14ac:dyDescent="0.25">
      <c r="A2" s="2"/>
      <c r="B2" s="2"/>
      <c r="C2" s="2"/>
      <c r="D2" s="2"/>
      <c r="E2" s="2"/>
    </row>
    <row r="3" spans="1:5" ht="14.25" customHeight="1" thickBot="1" x14ac:dyDescent="0.3">
      <c r="A3" s="4"/>
      <c r="B3" s="12" t="s">
        <v>0</v>
      </c>
      <c r="C3" s="12" t="s">
        <v>1</v>
      </c>
      <c r="D3" s="11" t="s">
        <v>2</v>
      </c>
      <c r="E3" s="11"/>
    </row>
    <row r="4" spans="1:5" ht="16.350000000000001" customHeight="1" thickBot="1" x14ac:dyDescent="0.3">
      <c r="A4" s="66"/>
      <c r="B4" s="67" t="s">
        <v>49</v>
      </c>
      <c r="C4" s="68"/>
      <c r="D4" s="69"/>
      <c r="E4" s="69"/>
    </row>
    <row r="5" spans="1:5" ht="15" customHeight="1" x14ac:dyDescent="0.25">
      <c r="A5" s="62"/>
      <c r="B5" s="10"/>
      <c r="C5" s="40"/>
      <c r="D5" s="40"/>
      <c r="E5" s="49"/>
    </row>
    <row r="6" spans="1:5" ht="15" customHeight="1" x14ac:dyDescent="0.25">
      <c r="A6" s="62" t="s">
        <v>3</v>
      </c>
      <c r="B6" s="9" t="s">
        <v>54</v>
      </c>
      <c r="C6" s="41" t="s">
        <v>39</v>
      </c>
      <c r="D6" s="46" t="s">
        <v>32</v>
      </c>
      <c r="E6" s="119">
        <v>450</v>
      </c>
    </row>
    <row r="7" spans="1:5" ht="15" customHeight="1" x14ac:dyDescent="0.25">
      <c r="A7" s="29" t="s">
        <v>4</v>
      </c>
      <c r="B7" s="9" t="s">
        <v>56</v>
      </c>
      <c r="C7" s="41" t="s">
        <v>57</v>
      </c>
      <c r="D7" s="46" t="s">
        <v>58</v>
      </c>
      <c r="E7" s="119">
        <v>250</v>
      </c>
    </row>
    <row r="8" spans="1:5" ht="15" customHeight="1" x14ac:dyDescent="0.25">
      <c r="A8" s="29" t="s">
        <v>5</v>
      </c>
      <c r="B8" s="9" t="s">
        <v>55</v>
      </c>
      <c r="C8" s="41" t="s">
        <v>52</v>
      </c>
      <c r="D8" s="46" t="s">
        <v>53</v>
      </c>
      <c r="E8" s="119">
        <v>250</v>
      </c>
    </row>
    <row r="9" spans="1:5" ht="15" customHeight="1" thickBot="1" x14ac:dyDescent="0.3">
      <c r="A9" s="29" t="s">
        <v>6</v>
      </c>
      <c r="B9" s="9" t="s">
        <v>59</v>
      </c>
      <c r="C9" s="41" t="s">
        <v>39</v>
      </c>
      <c r="D9" s="46" t="s">
        <v>32</v>
      </c>
      <c r="E9" s="119">
        <v>450</v>
      </c>
    </row>
    <row r="10" spans="1:5" ht="15" hidden="1" customHeight="1" thickBot="1" x14ac:dyDescent="0.3">
      <c r="A10" s="29"/>
      <c r="B10" s="9"/>
      <c r="C10" s="41"/>
      <c r="D10" s="46"/>
      <c r="E10" s="119"/>
    </row>
    <row r="11" spans="1:5" ht="17.649999999999999" customHeight="1" thickBot="1" x14ac:dyDescent="0.3">
      <c r="A11" s="66"/>
      <c r="B11" s="67" t="s">
        <v>50</v>
      </c>
      <c r="C11" s="68"/>
      <c r="D11" s="69"/>
      <c r="E11" s="69"/>
    </row>
    <row r="12" spans="1:5" ht="15" customHeight="1" x14ac:dyDescent="0.25">
      <c r="A12" s="62"/>
      <c r="B12" s="10"/>
      <c r="C12" s="41"/>
      <c r="D12" s="46"/>
      <c r="E12" s="119"/>
    </row>
    <row r="13" spans="1:5" ht="15" customHeight="1" x14ac:dyDescent="0.25">
      <c r="A13" s="62" t="s">
        <v>3</v>
      </c>
      <c r="B13" s="9" t="s">
        <v>47</v>
      </c>
      <c r="C13" s="41" t="s">
        <v>41</v>
      </c>
      <c r="D13" s="46" t="s">
        <v>32</v>
      </c>
      <c r="E13" s="119">
        <v>250</v>
      </c>
    </row>
    <row r="14" spans="1:5" ht="15" customHeight="1" x14ac:dyDescent="0.25">
      <c r="A14" s="29" t="s">
        <v>4</v>
      </c>
      <c r="B14" s="9" t="s">
        <v>62</v>
      </c>
      <c r="C14" s="41" t="s">
        <v>52</v>
      </c>
      <c r="D14" s="46" t="s">
        <v>53</v>
      </c>
      <c r="E14" s="119">
        <v>250</v>
      </c>
    </row>
    <row r="15" spans="1:5" ht="15" customHeight="1" x14ac:dyDescent="0.25">
      <c r="A15" s="29" t="s">
        <v>5</v>
      </c>
      <c r="B15" s="9" t="s">
        <v>63</v>
      </c>
      <c r="C15" s="41" t="s">
        <v>52</v>
      </c>
      <c r="D15" s="46" t="s">
        <v>53</v>
      </c>
      <c r="E15" s="119">
        <v>250</v>
      </c>
    </row>
    <row r="16" spans="1:5" ht="15" customHeight="1" x14ac:dyDescent="0.25">
      <c r="A16" s="29" t="s">
        <v>6</v>
      </c>
      <c r="B16" s="9" t="s">
        <v>103</v>
      </c>
      <c r="C16" s="41" t="s">
        <v>36</v>
      </c>
      <c r="D16" s="46" t="s">
        <v>32</v>
      </c>
      <c r="E16" s="119">
        <v>450</v>
      </c>
    </row>
    <row r="17" spans="1:5" ht="15" customHeight="1" x14ac:dyDescent="0.25">
      <c r="A17" s="29" t="s">
        <v>7</v>
      </c>
      <c r="B17" s="9" t="s">
        <v>93</v>
      </c>
      <c r="C17" s="41" t="s">
        <v>52</v>
      </c>
      <c r="D17" s="46" t="s">
        <v>53</v>
      </c>
      <c r="E17" s="119">
        <v>250</v>
      </c>
    </row>
    <row r="18" spans="1:5" ht="15" customHeight="1" thickBot="1" x14ac:dyDescent="0.3">
      <c r="A18" s="62" t="s">
        <v>8</v>
      </c>
      <c r="B18" s="9" t="s">
        <v>48</v>
      </c>
      <c r="C18" s="41" t="s">
        <v>57</v>
      </c>
      <c r="D18" s="46" t="s">
        <v>88</v>
      </c>
      <c r="E18" s="119">
        <v>250</v>
      </c>
    </row>
    <row r="19" spans="1:5" ht="16.5" hidden="1" thickBot="1" x14ac:dyDescent="0.3">
      <c r="A19" s="98"/>
      <c r="B19" s="99"/>
      <c r="C19" s="42"/>
      <c r="D19" s="59"/>
      <c r="E19" s="120"/>
    </row>
    <row r="20" spans="1:5" ht="13.5" hidden="1" thickBot="1" x14ac:dyDescent="0.25"/>
    <row r="21" spans="1:5" ht="16.5" thickBot="1" x14ac:dyDescent="0.3">
      <c r="A21" s="27"/>
      <c r="B21" s="61" t="s">
        <v>0</v>
      </c>
      <c r="C21" s="6" t="s">
        <v>1</v>
      </c>
      <c r="D21" s="6" t="s">
        <v>2</v>
      </c>
      <c r="E21" s="7" t="s">
        <v>114</v>
      </c>
    </row>
    <row r="22" spans="1:5" ht="15.75" x14ac:dyDescent="0.25">
      <c r="A22" s="92"/>
      <c r="B22" s="9"/>
      <c r="C22" s="41"/>
      <c r="D22" s="46"/>
      <c r="E22" s="95"/>
    </row>
    <row r="23" spans="1:5" ht="15.75" x14ac:dyDescent="0.25">
      <c r="A23" s="26" t="s">
        <v>3</v>
      </c>
      <c r="B23" s="9" t="s">
        <v>37</v>
      </c>
      <c r="C23" s="41" t="s">
        <v>41</v>
      </c>
      <c r="D23" s="46" t="s">
        <v>32</v>
      </c>
      <c r="E23" s="49">
        <v>250</v>
      </c>
    </row>
    <row r="24" spans="1:5" ht="15.75" x14ac:dyDescent="0.25">
      <c r="A24" s="25" t="s">
        <v>4</v>
      </c>
      <c r="B24" s="9" t="s">
        <v>85</v>
      </c>
      <c r="C24" s="41" t="s">
        <v>36</v>
      </c>
      <c r="D24" s="41" t="s">
        <v>32</v>
      </c>
      <c r="E24" s="119">
        <v>450</v>
      </c>
    </row>
    <row r="25" spans="1:5" ht="15.75" x14ac:dyDescent="0.25">
      <c r="A25" s="25" t="s">
        <v>5</v>
      </c>
      <c r="B25" s="41" t="s">
        <v>86</v>
      </c>
      <c r="C25" s="41" t="s">
        <v>39</v>
      </c>
      <c r="D25" s="41" t="s">
        <v>32</v>
      </c>
      <c r="E25" s="119">
        <v>450</v>
      </c>
    </row>
    <row r="26" spans="1:5" ht="15.75" x14ac:dyDescent="0.25">
      <c r="A26" s="25" t="s">
        <v>6</v>
      </c>
      <c r="B26" s="117" t="s">
        <v>48</v>
      </c>
      <c r="C26" s="43" t="s">
        <v>57</v>
      </c>
      <c r="D26" s="49" t="s">
        <v>88</v>
      </c>
      <c r="E26" s="119">
        <v>250</v>
      </c>
    </row>
    <row r="27" spans="1:5" ht="15.75" x14ac:dyDescent="0.25">
      <c r="A27" s="25" t="s">
        <v>7</v>
      </c>
      <c r="B27" s="45" t="s">
        <v>63</v>
      </c>
      <c r="C27" s="41" t="s">
        <v>52</v>
      </c>
      <c r="D27" s="46" t="s">
        <v>53</v>
      </c>
      <c r="E27" s="119">
        <v>250</v>
      </c>
    </row>
    <row r="28" spans="1:5" ht="15.75" x14ac:dyDescent="0.25">
      <c r="A28" s="25" t="s">
        <v>8</v>
      </c>
      <c r="B28" s="10" t="s">
        <v>64</v>
      </c>
      <c r="C28" s="43" t="s">
        <v>65</v>
      </c>
      <c r="D28" s="49" t="s">
        <v>66</v>
      </c>
      <c r="E28" s="119">
        <v>250</v>
      </c>
    </row>
    <row r="29" spans="1:5" ht="15.75" x14ac:dyDescent="0.25">
      <c r="A29" s="25" t="s">
        <v>9</v>
      </c>
      <c r="B29" s="9" t="s">
        <v>55</v>
      </c>
      <c r="C29" s="41" t="s">
        <v>52</v>
      </c>
      <c r="D29" s="46" t="s">
        <v>53</v>
      </c>
      <c r="E29" s="119">
        <v>250</v>
      </c>
    </row>
    <row r="30" spans="1:5" ht="16.5" thickBot="1" x14ac:dyDescent="0.3">
      <c r="A30" s="25" t="s">
        <v>10</v>
      </c>
      <c r="B30" s="9" t="s">
        <v>56</v>
      </c>
      <c r="C30" s="41" t="s">
        <v>57</v>
      </c>
      <c r="D30" s="46" t="s">
        <v>88</v>
      </c>
      <c r="E30" s="119">
        <v>250</v>
      </c>
    </row>
    <row r="31" spans="1:5" ht="16.5" hidden="1" thickBot="1" x14ac:dyDescent="0.3">
      <c r="A31" s="112" t="s">
        <v>13</v>
      </c>
      <c r="B31" s="99"/>
      <c r="C31" s="42"/>
      <c r="D31" s="59"/>
      <c r="E31" s="120"/>
    </row>
    <row r="32" spans="1:5" ht="13.5" hidden="1" thickBot="1" x14ac:dyDescent="0.25"/>
    <row r="33" spans="1:5" ht="16.5" thickBot="1" x14ac:dyDescent="0.3">
      <c r="A33" s="5"/>
      <c r="B33" s="13" t="s">
        <v>0</v>
      </c>
      <c r="C33" s="14" t="s">
        <v>1</v>
      </c>
      <c r="D33" s="13" t="s">
        <v>2</v>
      </c>
      <c r="E33" s="14" t="s">
        <v>43</v>
      </c>
    </row>
    <row r="34" spans="1:5" ht="15.75" x14ac:dyDescent="0.25">
      <c r="A34" s="96"/>
      <c r="B34" s="97"/>
      <c r="C34" s="56"/>
      <c r="D34" s="95"/>
      <c r="E34" s="56"/>
    </row>
    <row r="35" spans="1:5" ht="15.75" x14ac:dyDescent="0.25">
      <c r="A35" s="24" t="s">
        <v>3</v>
      </c>
      <c r="B35" s="9" t="s">
        <v>70</v>
      </c>
      <c r="C35" s="41" t="s">
        <v>41</v>
      </c>
      <c r="D35" s="46" t="s">
        <v>32</v>
      </c>
      <c r="E35" s="49">
        <v>700</v>
      </c>
    </row>
    <row r="36" spans="1:5" ht="15.75" x14ac:dyDescent="0.25">
      <c r="A36" s="17" t="s">
        <v>4</v>
      </c>
      <c r="B36" s="9" t="s">
        <v>85</v>
      </c>
      <c r="C36" s="41" t="s">
        <v>36</v>
      </c>
      <c r="D36" s="41" t="s">
        <v>32</v>
      </c>
      <c r="E36" s="46">
        <v>700</v>
      </c>
    </row>
    <row r="37" spans="1:5" ht="15.75" x14ac:dyDescent="0.25">
      <c r="A37" s="17" t="s">
        <v>5</v>
      </c>
      <c r="B37" s="55" t="s">
        <v>77</v>
      </c>
      <c r="C37" s="41" t="s">
        <v>39</v>
      </c>
      <c r="D37" s="46" t="s">
        <v>32</v>
      </c>
      <c r="E37" s="46">
        <v>700</v>
      </c>
    </row>
    <row r="38" spans="1:5" ht="15.75" x14ac:dyDescent="0.25">
      <c r="A38" s="17" t="s">
        <v>6</v>
      </c>
      <c r="B38" s="9" t="s">
        <v>64</v>
      </c>
      <c r="C38" s="41" t="s">
        <v>65</v>
      </c>
      <c r="D38" s="41" t="s">
        <v>66</v>
      </c>
      <c r="E38" s="46">
        <v>300</v>
      </c>
    </row>
    <row r="39" spans="1:5" ht="15.75" x14ac:dyDescent="0.25">
      <c r="A39" s="17" t="s">
        <v>7</v>
      </c>
      <c r="B39" s="55" t="s">
        <v>71</v>
      </c>
      <c r="C39" s="41" t="s">
        <v>94</v>
      </c>
      <c r="D39" s="46" t="s">
        <v>32</v>
      </c>
      <c r="E39" s="46">
        <v>700</v>
      </c>
    </row>
    <row r="40" spans="1:5" ht="15.75" x14ac:dyDescent="0.25">
      <c r="A40" s="150" t="s">
        <v>8</v>
      </c>
      <c r="B40" s="151" t="s">
        <v>46</v>
      </c>
      <c r="C40" s="151" t="s">
        <v>95</v>
      </c>
      <c r="D40" s="151" t="s">
        <v>32</v>
      </c>
      <c r="E40" s="152">
        <v>700</v>
      </c>
    </row>
    <row r="41" spans="1:5" ht="15.75" x14ac:dyDescent="0.25">
      <c r="A41" s="150" t="s">
        <v>9</v>
      </c>
      <c r="B41" s="151" t="s">
        <v>60</v>
      </c>
      <c r="C41" s="151" t="s">
        <v>39</v>
      </c>
      <c r="D41" s="151" t="s">
        <v>32</v>
      </c>
      <c r="E41" s="153">
        <v>700</v>
      </c>
    </row>
    <row r="42" spans="1:5" ht="15.75" x14ac:dyDescent="0.25">
      <c r="A42" s="150" t="s">
        <v>10</v>
      </c>
      <c r="B42" s="151" t="s">
        <v>56</v>
      </c>
      <c r="C42" s="151" t="s">
        <v>57</v>
      </c>
      <c r="D42" s="151" t="s">
        <v>58</v>
      </c>
      <c r="E42" s="152">
        <v>300</v>
      </c>
    </row>
    <row r="43" spans="1:5" ht="16.5" thickBot="1" x14ac:dyDescent="0.3">
      <c r="A43" s="150" t="s">
        <v>11</v>
      </c>
      <c r="B43" s="55" t="s">
        <v>101</v>
      </c>
      <c r="C43" s="41" t="s">
        <v>95</v>
      </c>
      <c r="D43" s="46" t="s">
        <v>32</v>
      </c>
      <c r="E43" s="155">
        <v>700</v>
      </c>
    </row>
    <row r="44" spans="1:5" ht="16.5" thickBot="1" x14ac:dyDescent="0.3">
      <c r="A44" s="150" t="s">
        <v>12</v>
      </c>
      <c r="B44" s="154" t="s">
        <v>37</v>
      </c>
      <c r="C44" s="154" t="s">
        <v>41</v>
      </c>
      <c r="D44" s="154" t="s">
        <v>32</v>
      </c>
      <c r="E44" s="155">
        <v>300</v>
      </c>
    </row>
    <row r="45" spans="1:5" ht="13.5" hidden="1" thickBot="1" x14ac:dyDescent="0.25"/>
    <row r="46" spans="1:5" ht="15.75" x14ac:dyDescent="0.25">
      <c r="A46" s="132"/>
      <c r="B46" s="133" t="s">
        <v>0</v>
      </c>
      <c r="C46" s="134" t="s">
        <v>1</v>
      </c>
      <c r="D46" s="133" t="s">
        <v>2</v>
      </c>
      <c r="E46" s="134" t="s">
        <v>99</v>
      </c>
    </row>
    <row r="47" spans="1:5" ht="15.75" x14ac:dyDescent="0.25">
      <c r="A47" s="138" t="s">
        <v>3</v>
      </c>
      <c r="B47" s="9" t="s">
        <v>79</v>
      </c>
      <c r="C47" s="41" t="s">
        <v>80</v>
      </c>
      <c r="D47" s="46" t="s">
        <v>81</v>
      </c>
      <c r="E47" s="49">
        <v>300</v>
      </c>
    </row>
    <row r="48" spans="1:5" ht="16.5" thickBot="1" x14ac:dyDescent="0.3">
      <c r="A48" s="140" t="s">
        <v>4</v>
      </c>
      <c r="B48" s="72" t="s">
        <v>102</v>
      </c>
      <c r="C48" s="42" t="s">
        <v>113</v>
      </c>
      <c r="D48" s="59" t="s">
        <v>32</v>
      </c>
      <c r="E48" s="59">
        <v>300</v>
      </c>
    </row>
    <row r="49" spans="1:5" ht="16.350000000000001" hidden="1" customHeight="1" thickBot="1" x14ac:dyDescent="0.25"/>
    <row r="50" spans="1:5" ht="16.350000000000001" customHeight="1" x14ac:dyDescent="0.25">
      <c r="A50" s="141"/>
      <c r="B50" s="142" t="s">
        <v>0</v>
      </c>
      <c r="C50" s="143" t="s">
        <v>1</v>
      </c>
      <c r="D50" s="142" t="s">
        <v>2</v>
      </c>
      <c r="E50" s="143" t="s">
        <v>98</v>
      </c>
    </row>
    <row r="51" spans="1:5" ht="16.350000000000001" customHeight="1" x14ac:dyDescent="0.25">
      <c r="A51" s="147" t="s">
        <v>3</v>
      </c>
      <c r="B51" s="9" t="s">
        <v>79</v>
      </c>
      <c r="C51" s="41" t="s">
        <v>80</v>
      </c>
      <c r="D51" s="46" t="s">
        <v>81</v>
      </c>
      <c r="E51" s="49">
        <v>300</v>
      </c>
    </row>
    <row r="52" spans="1:5" ht="16.350000000000001" customHeight="1" x14ac:dyDescent="0.25">
      <c r="A52" s="148" t="s">
        <v>4</v>
      </c>
      <c r="B52" s="55" t="s">
        <v>78</v>
      </c>
      <c r="C52" s="41" t="s">
        <v>75</v>
      </c>
      <c r="D52" s="46" t="s">
        <v>32</v>
      </c>
      <c r="E52" s="46">
        <v>300</v>
      </c>
    </row>
    <row r="53" spans="1:5" ht="16.350000000000001" customHeight="1" x14ac:dyDescent="0.25">
      <c r="A53" s="148" t="s">
        <v>5</v>
      </c>
      <c r="B53" s="55" t="s">
        <v>96</v>
      </c>
      <c r="C53" s="41" t="s">
        <v>97</v>
      </c>
      <c r="D53" s="46" t="s">
        <v>32</v>
      </c>
      <c r="E53" s="46">
        <v>700</v>
      </c>
    </row>
    <row r="54" spans="1:5" ht="16.350000000000001" customHeight="1" x14ac:dyDescent="0.25">
      <c r="A54" s="148" t="s">
        <v>6</v>
      </c>
      <c r="B54" s="55" t="s">
        <v>102</v>
      </c>
      <c r="C54" s="41" t="s">
        <v>113</v>
      </c>
      <c r="D54" s="46" t="s">
        <v>32</v>
      </c>
      <c r="E54" s="46">
        <v>300</v>
      </c>
    </row>
    <row r="55" spans="1:5" ht="16.350000000000001" hidden="1" customHeight="1" x14ac:dyDescent="0.25">
      <c r="A55" s="148" t="s">
        <v>7</v>
      </c>
      <c r="B55" s="9"/>
      <c r="C55" s="41"/>
      <c r="D55" s="46"/>
      <c r="E55" s="46"/>
    </row>
    <row r="56" spans="1:5" ht="19.5" x14ac:dyDescent="0.3">
      <c r="C56" s="270" t="s">
        <v>104</v>
      </c>
      <c r="D56" s="271"/>
      <c r="E56" s="121">
        <f>SUM(E6:E55)</f>
        <v>13500</v>
      </c>
    </row>
    <row r="57" spans="1:5" ht="20.25" thickBot="1" x14ac:dyDescent="0.35">
      <c r="C57" s="122"/>
      <c r="D57" s="122"/>
      <c r="E57" s="123"/>
    </row>
    <row r="58" spans="1:5" ht="19.5" x14ac:dyDescent="0.3">
      <c r="C58" s="272" t="s">
        <v>105</v>
      </c>
      <c r="D58" s="273"/>
      <c r="E58" s="274"/>
    </row>
    <row r="59" spans="1:5" ht="19.5" x14ac:dyDescent="0.3">
      <c r="C59" s="41" t="s">
        <v>118</v>
      </c>
      <c r="D59" s="41" t="s">
        <v>106</v>
      </c>
      <c r="E59" s="124">
        <v>870</v>
      </c>
    </row>
    <row r="60" spans="1:5" ht="19.5" x14ac:dyDescent="0.3">
      <c r="C60" s="41" t="s">
        <v>117</v>
      </c>
      <c r="D60" s="41" t="s">
        <v>107</v>
      </c>
      <c r="E60" s="124">
        <v>450</v>
      </c>
    </row>
    <row r="61" spans="1:5" ht="19.5" x14ac:dyDescent="0.3">
      <c r="C61" s="41" t="s">
        <v>119</v>
      </c>
      <c r="D61" s="41" t="s">
        <v>108</v>
      </c>
      <c r="E61" s="124">
        <v>750</v>
      </c>
    </row>
    <row r="62" spans="1:5" ht="19.5" x14ac:dyDescent="0.3">
      <c r="C62" s="41" t="s">
        <v>115</v>
      </c>
      <c r="D62" s="41" t="s">
        <v>109</v>
      </c>
      <c r="E62" s="124">
        <v>750</v>
      </c>
    </row>
    <row r="63" spans="1:5" ht="19.5" x14ac:dyDescent="0.3">
      <c r="C63" s="41"/>
      <c r="D63" s="41" t="s">
        <v>110</v>
      </c>
      <c r="E63" s="124">
        <v>600</v>
      </c>
    </row>
    <row r="64" spans="1:5" ht="20.25" thickBot="1" x14ac:dyDescent="0.35">
      <c r="C64" s="275" t="s">
        <v>111</v>
      </c>
      <c r="D64" s="276"/>
      <c r="E64" s="125">
        <f>SUM(E59:E62)</f>
        <v>2820</v>
      </c>
    </row>
    <row r="65" spans="1:9" ht="13.5" thickBot="1" x14ac:dyDescent="0.25">
      <c r="C65" s="126"/>
      <c r="D65" s="126"/>
      <c r="E65"/>
    </row>
    <row r="66" spans="1:9" ht="20.25" thickBot="1" x14ac:dyDescent="0.35">
      <c r="C66" s="277" t="s">
        <v>112</v>
      </c>
      <c r="D66" s="278"/>
      <c r="E66" s="127">
        <f>E56-E64</f>
        <v>10680</v>
      </c>
    </row>
    <row r="69" spans="1:9" s="157" customFormat="1" ht="18.75" hidden="1" x14ac:dyDescent="0.3">
      <c r="A69" s="268" t="s">
        <v>116</v>
      </c>
      <c r="B69" s="268"/>
      <c r="C69" s="268"/>
      <c r="D69" s="268"/>
      <c r="E69" s="268"/>
      <c r="F69" s="268"/>
      <c r="G69" s="156"/>
      <c r="H69" s="156"/>
      <c r="I69" s="156"/>
    </row>
    <row r="70" spans="1:9" s="157" customFormat="1" ht="15" hidden="1" x14ac:dyDescent="0.25">
      <c r="A70" s="267"/>
      <c r="B70" s="267"/>
      <c r="C70" s="267"/>
      <c r="D70" s="267"/>
      <c r="E70" s="267"/>
      <c r="F70" s="267"/>
      <c r="G70" s="267"/>
    </row>
    <row r="71" spans="1:9" s="157" customFormat="1" ht="18" hidden="1" customHeight="1" x14ac:dyDescent="0.25">
      <c r="B71" s="158">
        <v>1</v>
      </c>
      <c r="C71" s="159"/>
      <c r="D71" s="160">
        <f t="shared" ref="D71:D82" si="0">B71*C71</f>
        <v>0</v>
      </c>
    </row>
    <row r="72" spans="1:9" s="157" customFormat="1" ht="18" hidden="1" customHeight="1" x14ac:dyDescent="0.25">
      <c r="B72" s="158">
        <v>2</v>
      </c>
      <c r="C72" s="159"/>
      <c r="D72" s="160">
        <f t="shared" si="0"/>
        <v>0</v>
      </c>
    </row>
    <row r="73" spans="1:9" s="157" customFormat="1" ht="18" hidden="1" customHeight="1" x14ac:dyDescent="0.25">
      <c r="B73" s="158">
        <v>5</v>
      </c>
      <c r="C73" s="159"/>
      <c r="D73" s="160">
        <f t="shared" si="0"/>
        <v>0</v>
      </c>
    </row>
    <row r="74" spans="1:9" s="157" customFormat="1" ht="18" hidden="1" customHeight="1" x14ac:dyDescent="0.25">
      <c r="B74" s="158">
        <v>10</v>
      </c>
      <c r="C74" s="159">
        <v>1</v>
      </c>
      <c r="D74" s="160">
        <f t="shared" si="0"/>
        <v>10</v>
      </c>
    </row>
    <row r="75" spans="1:9" s="157" customFormat="1" ht="18" hidden="1" customHeight="1" x14ac:dyDescent="0.25">
      <c r="B75" s="158">
        <v>20</v>
      </c>
      <c r="C75" s="159">
        <v>1</v>
      </c>
      <c r="D75" s="160">
        <f t="shared" si="0"/>
        <v>20</v>
      </c>
    </row>
    <row r="76" spans="1:9" s="157" customFormat="1" ht="18" hidden="1" customHeight="1" x14ac:dyDescent="0.25">
      <c r="B76" s="158">
        <v>50</v>
      </c>
      <c r="C76" s="159">
        <v>1</v>
      </c>
      <c r="D76" s="160">
        <f t="shared" si="0"/>
        <v>50</v>
      </c>
    </row>
    <row r="77" spans="1:9" s="157" customFormat="1" ht="18" hidden="1" customHeight="1" x14ac:dyDescent="0.25">
      <c r="B77" s="158">
        <v>100</v>
      </c>
      <c r="C77" s="159">
        <v>0</v>
      </c>
      <c r="D77" s="160">
        <f t="shared" si="0"/>
        <v>0</v>
      </c>
    </row>
    <row r="78" spans="1:9" s="157" customFormat="1" ht="17.649999999999999" hidden="1" customHeight="1" x14ac:dyDescent="0.25">
      <c r="B78" s="158">
        <v>200</v>
      </c>
      <c r="C78" s="159">
        <v>3</v>
      </c>
      <c r="D78" s="160">
        <f t="shared" si="0"/>
        <v>600</v>
      </c>
    </row>
    <row r="79" spans="1:9" s="157" customFormat="1" ht="17.649999999999999" hidden="1" customHeight="1" x14ac:dyDescent="0.25">
      <c r="B79" s="158">
        <v>500</v>
      </c>
      <c r="C79" s="159">
        <v>0</v>
      </c>
      <c r="D79" s="160">
        <f t="shared" si="0"/>
        <v>0</v>
      </c>
    </row>
    <row r="80" spans="1:9" s="157" customFormat="1" ht="17.649999999999999" hidden="1" customHeight="1" x14ac:dyDescent="0.25">
      <c r="B80" s="158">
        <v>1000</v>
      </c>
      <c r="C80" s="159">
        <v>2</v>
      </c>
      <c r="D80" s="160">
        <f t="shared" si="0"/>
        <v>2000</v>
      </c>
    </row>
    <row r="81" spans="2:4" s="157" customFormat="1" ht="17.649999999999999" hidden="1" customHeight="1" x14ac:dyDescent="0.25">
      <c r="B81" s="158">
        <v>2000</v>
      </c>
      <c r="C81" s="159">
        <v>4</v>
      </c>
      <c r="D81" s="160">
        <f t="shared" si="0"/>
        <v>8000</v>
      </c>
    </row>
    <row r="82" spans="2:4" s="157" customFormat="1" ht="17.649999999999999" hidden="1" customHeight="1" x14ac:dyDescent="0.25">
      <c r="B82" s="158">
        <v>5000</v>
      </c>
      <c r="C82" s="159"/>
      <c r="D82" s="160">
        <f t="shared" si="0"/>
        <v>0</v>
      </c>
    </row>
    <row r="83" spans="2:4" s="157" customFormat="1" ht="18" hidden="1" customHeight="1" x14ac:dyDescent="0.3">
      <c r="D83" s="161">
        <f>SUM(D71:D82)</f>
        <v>10680</v>
      </c>
    </row>
  </sheetData>
  <mergeCells count="7">
    <mergeCell ref="A70:G70"/>
    <mergeCell ref="A69:F69"/>
    <mergeCell ref="A1:D1"/>
    <mergeCell ref="C56:D56"/>
    <mergeCell ref="C58:E58"/>
    <mergeCell ref="C64:D64"/>
    <mergeCell ref="C66:D66"/>
  </mergeCells>
  <phoneticPr fontId="2" type="noConversion"/>
  <printOptions horizontalCentered="1"/>
  <pageMargins left="0.78740157480314965" right="0.78740157480314965" top="0.59055118110236227" bottom="0" header="0.51181102362204722" footer="0.51181102362204722"/>
  <pageSetup paperSize="9" scale="70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I38"/>
  <sheetViews>
    <sheetView zoomScale="99" zoomScaleNormal="100" workbookViewId="0">
      <selection activeCell="B23" sqref="B23:F27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9" ht="14.25" customHeight="1" x14ac:dyDescent="0.25">
      <c r="A1" s="1" t="s">
        <v>24</v>
      </c>
      <c r="B1" s="1"/>
      <c r="C1" s="2"/>
      <c r="D1" s="8" t="s">
        <v>173</v>
      </c>
      <c r="E1" s="8" t="s">
        <v>31</v>
      </c>
      <c r="F1" s="1"/>
      <c r="G1" s="1"/>
      <c r="H1" s="2"/>
      <c r="I1" s="2"/>
    </row>
    <row r="2" spans="1:9" ht="15.6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3.5" thickBot="1" x14ac:dyDescent="0.25"/>
    <row r="4" spans="1:9" ht="14.25" customHeight="1" thickBot="1" x14ac:dyDescent="0.3">
      <c r="A4" s="4"/>
      <c r="B4" s="12" t="s">
        <v>0</v>
      </c>
      <c r="C4" s="12" t="s">
        <v>1</v>
      </c>
      <c r="D4" s="11" t="s">
        <v>2</v>
      </c>
      <c r="E4" s="63" t="s">
        <v>28</v>
      </c>
      <c r="F4" s="11" t="s">
        <v>29</v>
      </c>
      <c r="G4" s="12" t="s">
        <v>23</v>
      </c>
      <c r="H4" s="2"/>
      <c r="I4" s="2"/>
    </row>
    <row r="5" spans="1:9" ht="22.15" customHeight="1" thickBot="1" x14ac:dyDescent="0.3">
      <c r="A5" s="66"/>
      <c r="B5" s="67" t="s">
        <v>49</v>
      </c>
      <c r="C5" s="68"/>
      <c r="D5" s="69"/>
      <c r="E5" s="70"/>
      <c r="F5" s="71"/>
      <c r="G5" s="69"/>
      <c r="H5" s="2"/>
      <c r="I5" s="2"/>
    </row>
    <row r="6" spans="1:9" ht="15" customHeight="1" x14ac:dyDescent="0.25">
      <c r="A6" s="62"/>
      <c r="B6" s="10"/>
      <c r="C6" s="40"/>
      <c r="D6" s="40"/>
      <c r="E6" s="10"/>
      <c r="F6" s="128"/>
      <c r="G6" s="30"/>
      <c r="H6" s="2"/>
      <c r="I6" s="162"/>
    </row>
    <row r="7" spans="1:9" ht="15" customHeight="1" x14ac:dyDescent="0.25">
      <c r="A7" s="62" t="s">
        <v>3</v>
      </c>
      <c r="B7" s="219" t="s">
        <v>84</v>
      </c>
      <c r="C7" s="39" t="s">
        <v>41</v>
      </c>
      <c r="D7" s="220" t="s">
        <v>32</v>
      </c>
      <c r="E7" s="233">
        <v>10</v>
      </c>
      <c r="F7" s="237">
        <v>1.2032407407407408E-3</v>
      </c>
      <c r="G7" s="28">
        <v>30</v>
      </c>
      <c r="H7" s="2"/>
    </row>
    <row r="8" spans="1:9" ht="15" customHeight="1" x14ac:dyDescent="0.25">
      <c r="A8" s="29" t="s">
        <v>4</v>
      </c>
      <c r="B8" s="219" t="s">
        <v>54</v>
      </c>
      <c r="C8" s="39" t="s">
        <v>39</v>
      </c>
      <c r="D8" s="220" t="s">
        <v>32</v>
      </c>
      <c r="E8" s="233">
        <v>10</v>
      </c>
      <c r="F8" s="237">
        <v>1.6243055555555557E-3</v>
      </c>
      <c r="G8" s="28">
        <v>28</v>
      </c>
      <c r="H8" s="2"/>
    </row>
    <row r="9" spans="1:9" ht="15" customHeight="1" x14ac:dyDescent="0.25">
      <c r="A9" s="29" t="s">
        <v>5</v>
      </c>
      <c r="B9" s="219" t="s">
        <v>56</v>
      </c>
      <c r="C9" s="39" t="s">
        <v>57</v>
      </c>
      <c r="D9" s="220" t="s">
        <v>58</v>
      </c>
      <c r="E9" s="233">
        <v>10</v>
      </c>
      <c r="F9" s="237">
        <v>1.6325231481481484E-3</v>
      </c>
      <c r="G9" s="28">
        <v>26</v>
      </c>
      <c r="H9" s="2"/>
    </row>
    <row r="10" spans="1:9" ht="15" customHeight="1" x14ac:dyDescent="0.25">
      <c r="A10" s="29" t="s">
        <v>6</v>
      </c>
      <c r="B10" s="219" t="s">
        <v>74</v>
      </c>
      <c r="C10" s="39" t="s">
        <v>36</v>
      </c>
      <c r="D10" s="220" t="s">
        <v>32</v>
      </c>
      <c r="E10" s="233">
        <v>10</v>
      </c>
      <c r="F10" s="237">
        <v>1.692013888888889E-3</v>
      </c>
      <c r="G10" s="28">
        <v>24</v>
      </c>
      <c r="H10" s="2"/>
    </row>
    <row r="11" spans="1:9" ht="15" customHeight="1" thickBot="1" x14ac:dyDescent="0.3">
      <c r="A11" s="98" t="s">
        <v>7</v>
      </c>
      <c r="B11" s="226" t="s">
        <v>172</v>
      </c>
      <c r="C11" s="75" t="s">
        <v>148</v>
      </c>
      <c r="D11" s="227" t="s">
        <v>146</v>
      </c>
      <c r="E11" s="238">
        <v>10</v>
      </c>
      <c r="F11" s="239">
        <v>1.9280092592592591E-3</v>
      </c>
      <c r="G11" s="76">
        <v>22</v>
      </c>
      <c r="H11" s="2"/>
    </row>
    <row r="12" spans="1:9" ht="15" customHeight="1" x14ac:dyDescent="0.25">
      <c r="A12" s="62" t="s">
        <v>8</v>
      </c>
      <c r="B12" s="10" t="s">
        <v>145</v>
      </c>
      <c r="C12" s="43" t="s">
        <v>52</v>
      </c>
      <c r="D12" s="187" t="s">
        <v>146</v>
      </c>
      <c r="E12" s="116">
        <v>10</v>
      </c>
      <c r="F12" s="48">
        <v>1.9431712962962961E-3</v>
      </c>
      <c r="G12" s="30">
        <v>20</v>
      </c>
      <c r="H12" s="2"/>
    </row>
    <row r="13" spans="1:9" ht="15" customHeight="1" x14ac:dyDescent="0.25">
      <c r="A13" s="29" t="s">
        <v>9</v>
      </c>
      <c r="B13" s="9" t="s">
        <v>138</v>
      </c>
      <c r="C13" s="41" t="s">
        <v>136</v>
      </c>
      <c r="D13" s="184" t="s">
        <v>137</v>
      </c>
      <c r="E13" s="55">
        <v>10</v>
      </c>
      <c r="F13" s="47">
        <v>1.9826388888888888E-3</v>
      </c>
      <c r="G13" s="28">
        <v>18</v>
      </c>
      <c r="H13" s="2"/>
    </row>
    <row r="14" spans="1:9" ht="15" customHeight="1" x14ac:dyDescent="0.25">
      <c r="A14" s="29" t="s">
        <v>10</v>
      </c>
      <c r="B14" s="9" t="s">
        <v>147</v>
      </c>
      <c r="C14" s="41" t="s">
        <v>52</v>
      </c>
      <c r="D14" s="184" t="s">
        <v>146</v>
      </c>
      <c r="E14" s="55">
        <v>10</v>
      </c>
      <c r="F14" s="48">
        <v>2.1212962962962965E-3</v>
      </c>
      <c r="G14" s="30">
        <v>16</v>
      </c>
      <c r="H14" s="2"/>
    </row>
    <row r="15" spans="1:9" ht="15" customHeight="1" x14ac:dyDescent="0.25">
      <c r="A15" s="29" t="s">
        <v>11</v>
      </c>
      <c r="B15" s="9" t="s">
        <v>139</v>
      </c>
      <c r="C15" s="41" t="s">
        <v>136</v>
      </c>
      <c r="D15" s="184" t="s">
        <v>137</v>
      </c>
      <c r="E15" s="55">
        <v>10</v>
      </c>
      <c r="F15" s="47">
        <v>2.1773148148148147E-3</v>
      </c>
      <c r="G15" s="28">
        <v>14</v>
      </c>
      <c r="H15" s="2"/>
    </row>
    <row r="16" spans="1:9" ht="15" customHeight="1" x14ac:dyDescent="0.25">
      <c r="A16" s="29" t="s">
        <v>12</v>
      </c>
      <c r="B16" s="9" t="s">
        <v>127</v>
      </c>
      <c r="C16" s="41" t="s">
        <v>41</v>
      </c>
      <c r="D16" s="184" t="s">
        <v>32</v>
      </c>
      <c r="E16" s="55">
        <v>8</v>
      </c>
      <c r="F16" s="47">
        <v>2.1557870370370368E-3</v>
      </c>
      <c r="G16" s="28">
        <v>12</v>
      </c>
      <c r="H16" s="2"/>
    </row>
    <row r="17" spans="1:9" ht="15" customHeight="1" x14ac:dyDescent="0.25">
      <c r="A17" s="29" t="s">
        <v>13</v>
      </c>
      <c r="B17" s="9"/>
      <c r="C17" s="41"/>
      <c r="D17" s="184"/>
      <c r="E17" s="55"/>
      <c r="F17" s="58"/>
      <c r="G17" s="28"/>
      <c r="H17" s="2"/>
    </row>
    <row r="18" spans="1:9" ht="15" customHeight="1" x14ac:dyDescent="0.25">
      <c r="A18" s="29" t="s">
        <v>14</v>
      </c>
      <c r="B18" s="9"/>
      <c r="C18" s="41"/>
      <c r="D18" s="46"/>
      <c r="E18" s="55"/>
      <c r="F18" s="64"/>
      <c r="G18" s="28"/>
      <c r="H18" s="2"/>
    </row>
    <row r="19" spans="1:9" ht="15" customHeight="1" x14ac:dyDescent="0.25">
      <c r="A19" s="29" t="s">
        <v>15</v>
      </c>
      <c r="B19" s="9"/>
      <c r="C19" s="41"/>
      <c r="D19" s="46"/>
      <c r="E19" s="55"/>
      <c r="F19" s="64"/>
      <c r="G19" s="28"/>
      <c r="H19" s="2"/>
    </row>
    <row r="20" spans="1:9" ht="15" customHeight="1" thickBot="1" x14ac:dyDescent="0.3">
      <c r="A20" s="98" t="s">
        <v>16</v>
      </c>
      <c r="B20" s="9"/>
      <c r="C20" s="41"/>
      <c r="D20" s="46"/>
      <c r="E20" s="55"/>
      <c r="F20" s="58"/>
      <c r="G20" s="28"/>
      <c r="H20" s="2"/>
    </row>
    <row r="21" spans="1:9" ht="33" customHeight="1" thickBot="1" x14ac:dyDescent="0.3">
      <c r="A21" s="259"/>
      <c r="B21" s="67" t="s">
        <v>239</v>
      </c>
      <c r="C21" s="68"/>
      <c r="D21" s="69"/>
      <c r="E21" s="70"/>
      <c r="F21" s="71"/>
      <c r="G21" s="69"/>
      <c r="H21" s="2"/>
    </row>
    <row r="22" spans="1:9" ht="15" customHeight="1" x14ac:dyDescent="0.25">
      <c r="A22" s="62"/>
      <c r="B22" s="9"/>
      <c r="C22" s="41"/>
      <c r="D22" s="184"/>
      <c r="E22" s="55"/>
      <c r="F22" s="58"/>
      <c r="G22" s="179"/>
      <c r="H22" s="2"/>
    </row>
    <row r="23" spans="1:9" ht="13.9" customHeight="1" x14ac:dyDescent="0.25">
      <c r="A23" s="62" t="s">
        <v>3</v>
      </c>
      <c r="B23" s="219" t="s">
        <v>149</v>
      </c>
      <c r="C23" s="39" t="s">
        <v>52</v>
      </c>
      <c r="D23" s="220" t="s">
        <v>146</v>
      </c>
      <c r="E23" s="234">
        <v>10</v>
      </c>
      <c r="F23" s="260">
        <v>1.3431712962962963E-3</v>
      </c>
      <c r="G23" s="245"/>
      <c r="H23" s="2"/>
      <c r="I23" s="162"/>
    </row>
    <row r="24" spans="1:9" ht="15" customHeight="1" x14ac:dyDescent="0.25">
      <c r="A24" s="29" t="s">
        <v>4</v>
      </c>
      <c r="B24" s="219" t="s">
        <v>48</v>
      </c>
      <c r="C24" s="39" t="s">
        <v>57</v>
      </c>
      <c r="D24" s="222" t="s">
        <v>88</v>
      </c>
      <c r="E24" s="234">
        <v>10</v>
      </c>
      <c r="F24" s="261">
        <v>1.4046296296296296E-3</v>
      </c>
      <c r="G24" s="28"/>
      <c r="H24" s="2"/>
      <c r="I24" s="162"/>
    </row>
    <row r="25" spans="1:9" ht="15" customHeight="1" x14ac:dyDescent="0.25">
      <c r="A25" s="29" t="s">
        <v>5</v>
      </c>
      <c r="B25" s="219" t="s">
        <v>47</v>
      </c>
      <c r="C25" s="39" t="s">
        <v>41</v>
      </c>
      <c r="D25" s="222" t="s">
        <v>32</v>
      </c>
      <c r="E25" s="234">
        <v>10</v>
      </c>
      <c r="F25" s="262">
        <v>1.6231481481481483E-3</v>
      </c>
      <c r="G25" s="28"/>
      <c r="H25" s="2"/>
      <c r="I25" s="162"/>
    </row>
    <row r="26" spans="1:9" ht="15" customHeight="1" x14ac:dyDescent="0.25">
      <c r="A26" s="29" t="s">
        <v>6</v>
      </c>
      <c r="B26" s="219" t="s">
        <v>150</v>
      </c>
      <c r="C26" s="39" t="s">
        <v>52</v>
      </c>
      <c r="D26" s="222" t="s">
        <v>146</v>
      </c>
      <c r="E26" s="234">
        <v>10</v>
      </c>
      <c r="F26" s="260">
        <v>1.7070601851851854E-3</v>
      </c>
      <c r="G26" s="28"/>
      <c r="H26" s="2"/>
      <c r="I26" s="162"/>
    </row>
    <row r="27" spans="1:9" ht="15" customHeight="1" thickBot="1" x14ac:dyDescent="0.3">
      <c r="A27" s="101" t="s">
        <v>7</v>
      </c>
      <c r="B27" s="240" t="s">
        <v>122</v>
      </c>
      <c r="C27" s="214" t="s">
        <v>125</v>
      </c>
      <c r="D27" s="257" t="s">
        <v>126</v>
      </c>
      <c r="E27" s="265">
        <v>10</v>
      </c>
      <c r="F27" s="263">
        <v>1.7254629629629627E-3</v>
      </c>
      <c r="G27" s="76"/>
      <c r="H27" s="2"/>
      <c r="I27" s="162"/>
    </row>
    <row r="28" spans="1:9" ht="15" customHeight="1" x14ac:dyDescent="0.25">
      <c r="A28" s="242" t="s">
        <v>8</v>
      </c>
      <c r="B28" s="243" t="s">
        <v>123</v>
      </c>
      <c r="C28" s="40" t="s">
        <v>125</v>
      </c>
      <c r="D28" s="258" t="s">
        <v>126</v>
      </c>
      <c r="E28" s="266">
        <v>10</v>
      </c>
      <c r="F28" s="264">
        <v>1.8276620370370369E-3</v>
      </c>
      <c r="G28" s="179"/>
      <c r="H28" s="2"/>
      <c r="I28" s="162"/>
    </row>
    <row r="29" spans="1:9" ht="15" customHeight="1" x14ac:dyDescent="0.25">
      <c r="A29" s="29" t="s">
        <v>9</v>
      </c>
      <c r="B29" s="9" t="s">
        <v>240</v>
      </c>
      <c r="C29" s="41" t="s">
        <v>125</v>
      </c>
      <c r="D29" s="184" t="s">
        <v>126</v>
      </c>
      <c r="E29" s="55">
        <v>10</v>
      </c>
      <c r="F29" s="47">
        <v>1.896527777777778E-3</v>
      </c>
      <c r="G29" s="28"/>
      <c r="H29" s="2"/>
      <c r="I29" s="162"/>
    </row>
    <row r="30" spans="1:9" ht="15" customHeight="1" x14ac:dyDescent="0.25">
      <c r="A30" s="29" t="s">
        <v>10</v>
      </c>
      <c r="B30" s="9" t="s">
        <v>135</v>
      </c>
      <c r="C30" s="41" t="s">
        <v>136</v>
      </c>
      <c r="D30" s="184" t="s">
        <v>137</v>
      </c>
      <c r="E30" s="55">
        <v>10</v>
      </c>
      <c r="F30" s="58">
        <v>1.9245370370370371E-3</v>
      </c>
      <c r="G30" s="28"/>
      <c r="H30" s="2"/>
      <c r="I30" s="163"/>
    </row>
    <row r="31" spans="1:9" ht="15" customHeight="1" x14ac:dyDescent="0.25">
      <c r="A31" s="29" t="s">
        <v>11</v>
      </c>
      <c r="B31" s="9" t="s">
        <v>171</v>
      </c>
      <c r="C31" s="41" t="s">
        <v>161</v>
      </c>
      <c r="D31" s="184" t="s">
        <v>158</v>
      </c>
      <c r="E31" s="55">
        <v>10</v>
      </c>
      <c r="F31" s="47">
        <v>1.9879629629629626E-3</v>
      </c>
      <c r="G31" s="28"/>
      <c r="H31" s="2"/>
      <c r="I31" s="2"/>
    </row>
    <row r="32" spans="1:9" ht="15" customHeight="1" thickBot="1" x14ac:dyDescent="0.3">
      <c r="A32" s="98" t="s">
        <v>12</v>
      </c>
      <c r="B32" s="99" t="s">
        <v>124</v>
      </c>
      <c r="C32" s="42" t="s">
        <v>125</v>
      </c>
      <c r="D32" s="188" t="s">
        <v>126</v>
      </c>
      <c r="E32" s="72">
        <v>10</v>
      </c>
      <c r="F32" s="244">
        <v>2.0337962962962961E-3</v>
      </c>
      <c r="G32" s="76"/>
      <c r="H32" s="2"/>
      <c r="I32" s="2"/>
    </row>
    <row r="33" spans="1:9" ht="15" customHeight="1" x14ac:dyDescent="0.25">
      <c r="A33" s="241" t="s">
        <v>13</v>
      </c>
      <c r="B33" s="10" t="s">
        <v>156</v>
      </c>
      <c r="C33" s="43" t="s">
        <v>157</v>
      </c>
      <c r="D33" s="187" t="s">
        <v>158</v>
      </c>
      <c r="E33" s="116">
        <v>10</v>
      </c>
      <c r="F33" s="250">
        <v>2.0537037037037039E-3</v>
      </c>
      <c r="G33" s="248"/>
      <c r="H33" s="2"/>
      <c r="I33" s="246"/>
    </row>
    <row r="34" spans="1:9" ht="15" customHeight="1" x14ac:dyDescent="0.25">
      <c r="A34" s="101" t="s">
        <v>14</v>
      </c>
      <c r="B34" s="9" t="s">
        <v>174</v>
      </c>
      <c r="C34" s="41" t="s">
        <v>125</v>
      </c>
      <c r="D34" s="185" t="s">
        <v>126</v>
      </c>
      <c r="E34" s="55">
        <v>10</v>
      </c>
      <c r="F34" s="251">
        <v>2.3028935185185184E-3</v>
      </c>
      <c r="G34" s="165"/>
      <c r="I34" s="247"/>
    </row>
    <row r="35" spans="1:9" ht="15.75" x14ac:dyDescent="0.25">
      <c r="A35" s="101" t="s">
        <v>15</v>
      </c>
      <c r="B35" s="9" t="s">
        <v>142</v>
      </c>
      <c r="C35" s="41" t="s">
        <v>170</v>
      </c>
      <c r="D35" s="185" t="s">
        <v>143</v>
      </c>
      <c r="E35" s="55">
        <v>10</v>
      </c>
      <c r="F35" s="164">
        <v>2.3608796296296294E-3</v>
      </c>
      <c r="G35" s="28"/>
      <c r="I35" s="247"/>
    </row>
    <row r="36" spans="1:9" ht="15.75" x14ac:dyDescent="0.25">
      <c r="A36" s="101" t="s">
        <v>16</v>
      </c>
      <c r="B36" s="9" t="s">
        <v>152</v>
      </c>
      <c r="C36" s="41" t="s">
        <v>52</v>
      </c>
      <c r="D36" s="185" t="s">
        <v>146</v>
      </c>
      <c r="E36" s="55">
        <v>10</v>
      </c>
      <c r="F36" s="58">
        <v>2.3738425925925923E-3</v>
      </c>
      <c r="G36" s="249"/>
      <c r="I36" s="247"/>
    </row>
    <row r="37" spans="1:9" ht="15.75" x14ac:dyDescent="0.25">
      <c r="A37" s="101" t="s">
        <v>17</v>
      </c>
      <c r="B37" s="9" t="s">
        <v>160</v>
      </c>
      <c r="C37" s="41" t="s">
        <v>161</v>
      </c>
      <c r="D37" s="185" t="s">
        <v>158</v>
      </c>
      <c r="E37" s="252">
        <v>10</v>
      </c>
      <c r="F37" s="251">
        <v>2.4210648148148147E-3</v>
      </c>
      <c r="G37" s="249"/>
      <c r="I37" s="247"/>
    </row>
    <row r="38" spans="1:9" ht="16.5" thickBot="1" x14ac:dyDescent="0.3">
      <c r="A38" s="98" t="s">
        <v>18</v>
      </c>
      <c r="B38" s="99" t="s">
        <v>151</v>
      </c>
      <c r="C38" s="42" t="s">
        <v>52</v>
      </c>
      <c r="D38" s="253" t="s">
        <v>146</v>
      </c>
      <c r="E38" s="254">
        <v>10</v>
      </c>
      <c r="F38" s="255">
        <v>2.6701388888888886E-3</v>
      </c>
      <c r="G38" s="256"/>
      <c r="I38" s="247"/>
    </row>
  </sheetData>
  <sheetProtection algorithmName="SHA-512" hashValue="W/xMgRkCHlSprQocYgM8451FcwkPIIcXdXYNAQqTtjW+/AbmCiyDblqoOw8hXoVN8g1MaA7taAy4QnWhgSynnA==" saltValue="4cI163ETxpOVtsgo8gHl3A==" spinCount="100000" sheet="1" objects="1" scenarios="1"/>
  <sortState xmlns:xlrd2="http://schemas.microsoft.com/office/spreadsheetml/2017/richdata2" ref="B23:F27">
    <sortCondition ref="F23:F27"/>
  </sortState>
  <phoneticPr fontId="2" type="noConversion"/>
  <printOptions horizontalCentered="1" verticalCentered="1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I29"/>
  <sheetViews>
    <sheetView zoomScaleNormal="100" workbookViewId="0">
      <selection activeCell="D20" sqref="D20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9" width="12.85546875" style="174" customWidth="1"/>
    <col min="10" max="16384" width="9.140625" style="3"/>
  </cols>
  <sheetData>
    <row r="1" spans="1:9" ht="15.75" x14ac:dyDescent="0.25">
      <c r="A1" s="1" t="s">
        <v>24</v>
      </c>
      <c r="B1" s="1"/>
      <c r="C1" s="2"/>
      <c r="D1" s="8" t="s">
        <v>173</v>
      </c>
      <c r="E1" s="21" t="s">
        <v>42</v>
      </c>
      <c r="F1" s="22"/>
      <c r="G1" s="22"/>
      <c r="H1" s="2"/>
    </row>
    <row r="2" spans="1:9" ht="15.6" customHeight="1" x14ac:dyDescent="0.2">
      <c r="A2" s="2"/>
      <c r="B2" s="2"/>
      <c r="C2" s="2"/>
      <c r="D2" s="2"/>
      <c r="E2" s="2"/>
      <c r="F2" s="2"/>
      <c r="G2" s="2"/>
      <c r="H2" s="2"/>
    </row>
    <row r="3" spans="1:9" ht="15.75" hidden="1" x14ac:dyDescent="0.25">
      <c r="A3" s="26" t="s">
        <v>11</v>
      </c>
      <c r="B3" s="9"/>
      <c r="C3" s="41"/>
      <c r="D3" s="46"/>
      <c r="E3" s="113"/>
      <c r="F3" s="114"/>
      <c r="G3" s="115"/>
    </row>
    <row r="4" spans="1:9" ht="15.75" hidden="1" x14ac:dyDescent="0.25">
      <c r="A4" s="25" t="s">
        <v>12</v>
      </c>
      <c r="B4" s="9"/>
      <c r="C4" s="41"/>
      <c r="D4" s="46"/>
      <c r="E4" s="55"/>
      <c r="F4" s="58"/>
      <c r="G4" s="30"/>
    </row>
    <row r="5" spans="1:9" ht="15.75" hidden="1" x14ac:dyDescent="0.25">
      <c r="A5" s="25" t="s">
        <v>13</v>
      </c>
      <c r="B5" s="9"/>
      <c r="C5" s="41"/>
      <c r="D5" s="46"/>
      <c r="E5" s="55"/>
      <c r="F5" s="58"/>
      <c r="G5" s="30"/>
    </row>
    <row r="6" spans="1:9" ht="16.5" hidden="1" thickBot="1" x14ac:dyDescent="0.3">
      <c r="A6" s="112" t="s">
        <v>14</v>
      </c>
      <c r="B6" s="99"/>
      <c r="C6" s="42"/>
      <c r="D6" s="59"/>
      <c r="E6" s="72"/>
      <c r="F6" s="74"/>
      <c r="G6" s="76"/>
    </row>
    <row r="7" spans="1:9" ht="13.5" thickBot="1" x14ac:dyDescent="0.25"/>
    <row r="8" spans="1:9" ht="16.5" thickBot="1" x14ac:dyDescent="0.3">
      <c r="A8" s="27"/>
      <c r="B8" s="61" t="s">
        <v>0</v>
      </c>
      <c r="C8" s="6" t="s">
        <v>1</v>
      </c>
      <c r="D8" s="6" t="s">
        <v>2</v>
      </c>
      <c r="E8" s="7" t="s">
        <v>28</v>
      </c>
      <c r="F8" s="6" t="s">
        <v>29</v>
      </c>
      <c r="G8" s="6" t="s">
        <v>30</v>
      </c>
      <c r="H8" s="2"/>
    </row>
    <row r="9" spans="1:9" ht="15.75" customHeight="1" x14ac:dyDescent="0.25">
      <c r="A9" s="92"/>
      <c r="B9" s="9"/>
      <c r="C9" s="41"/>
      <c r="D9" s="46"/>
      <c r="E9" s="94"/>
      <c r="F9" s="56"/>
      <c r="G9" s="77"/>
      <c r="H9" s="2"/>
    </row>
    <row r="10" spans="1:9" ht="15.75" x14ac:dyDescent="0.25">
      <c r="A10" s="26" t="s">
        <v>3</v>
      </c>
      <c r="B10" s="219" t="s">
        <v>56</v>
      </c>
      <c r="C10" s="39" t="s">
        <v>57</v>
      </c>
      <c r="D10" s="220" t="s">
        <v>88</v>
      </c>
      <c r="E10" s="233">
        <v>10</v>
      </c>
      <c r="F10" s="221">
        <v>1.3554398148148147E-3</v>
      </c>
      <c r="G10" s="186">
        <v>35</v>
      </c>
    </row>
    <row r="11" spans="1:9" ht="15.75" x14ac:dyDescent="0.25">
      <c r="A11" s="25" t="s">
        <v>4</v>
      </c>
      <c r="B11" s="219" t="s">
        <v>130</v>
      </c>
      <c r="C11" s="39" t="s">
        <v>36</v>
      </c>
      <c r="D11" s="220" t="s">
        <v>32</v>
      </c>
      <c r="E11" s="234">
        <v>10</v>
      </c>
      <c r="F11" s="221">
        <v>1.3883101851851851E-3</v>
      </c>
      <c r="G11" s="186">
        <v>33</v>
      </c>
      <c r="H11" s="2"/>
      <c r="I11" s="175"/>
    </row>
    <row r="12" spans="1:9" ht="15.75" x14ac:dyDescent="0.25">
      <c r="A12" s="25" t="s">
        <v>5</v>
      </c>
      <c r="B12" s="219" t="s">
        <v>48</v>
      </c>
      <c r="C12" s="39" t="s">
        <v>57</v>
      </c>
      <c r="D12" s="220" t="s">
        <v>88</v>
      </c>
      <c r="E12" s="234">
        <v>10</v>
      </c>
      <c r="F12" s="221">
        <v>1.4908564814814817E-3</v>
      </c>
      <c r="G12" s="30" t="s">
        <v>211</v>
      </c>
    </row>
    <row r="13" spans="1:9" ht="15.75" x14ac:dyDescent="0.25">
      <c r="A13" s="25" t="s">
        <v>6</v>
      </c>
      <c r="B13" s="219" t="s">
        <v>128</v>
      </c>
      <c r="C13" s="39" t="s">
        <v>39</v>
      </c>
      <c r="D13" s="220" t="s">
        <v>32</v>
      </c>
      <c r="E13" s="234">
        <v>10</v>
      </c>
      <c r="F13" s="235" t="s">
        <v>210</v>
      </c>
      <c r="G13" s="28">
        <v>29</v>
      </c>
    </row>
    <row r="14" spans="1:9" ht="16.5" thickBot="1" x14ac:dyDescent="0.3">
      <c r="A14" s="112" t="s">
        <v>7</v>
      </c>
      <c r="B14" s="226" t="s">
        <v>77</v>
      </c>
      <c r="C14" s="75" t="s">
        <v>39</v>
      </c>
      <c r="D14" s="227" t="s">
        <v>32</v>
      </c>
      <c r="E14" s="75">
        <v>10</v>
      </c>
      <c r="F14" s="236">
        <v>1.5800925925925924E-3</v>
      </c>
      <c r="G14" s="189">
        <v>27</v>
      </c>
      <c r="H14" s="2"/>
    </row>
    <row r="15" spans="1:9" ht="15.75" x14ac:dyDescent="0.25">
      <c r="A15" s="26" t="s">
        <v>8</v>
      </c>
      <c r="B15" s="10" t="s">
        <v>55</v>
      </c>
      <c r="C15" s="43" t="s">
        <v>52</v>
      </c>
      <c r="D15" s="187" t="s">
        <v>146</v>
      </c>
      <c r="E15" s="116">
        <v>10</v>
      </c>
      <c r="F15" s="60">
        <v>1.6177083333333332E-3</v>
      </c>
      <c r="G15" s="30">
        <v>25</v>
      </c>
    </row>
    <row r="16" spans="1:9" ht="15.75" x14ac:dyDescent="0.25">
      <c r="A16" s="25" t="s">
        <v>9</v>
      </c>
      <c r="B16" s="9" t="s">
        <v>155</v>
      </c>
      <c r="C16" s="41" t="s">
        <v>52</v>
      </c>
      <c r="D16" s="184" t="s">
        <v>146</v>
      </c>
      <c r="E16" s="116">
        <v>10</v>
      </c>
      <c r="F16" s="58">
        <v>1.6614583333333334E-3</v>
      </c>
      <c r="G16" s="30">
        <v>23</v>
      </c>
      <c r="H16" s="2"/>
    </row>
    <row r="17" spans="1:8" ht="15.75" x14ac:dyDescent="0.25">
      <c r="A17" s="25" t="s">
        <v>10</v>
      </c>
      <c r="B17" s="9" t="s">
        <v>156</v>
      </c>
      <c r="C17" s="41" t="s">
        <v>159</v>
      </c>
      <c r="D17" s="185" t="s">
        <v>158</v>
      </c>
      <c r="E17" s="55">
        <v>10</v>
      </c>
      <c r="F17" s="58">
        <v>1.7612268518518517E-3</v>
      </c>
      <c r="G17" s="28" t="s">
        <v>212</v>
      </c>
      <c r="H17" s="2"/>
    </row>
    <row r="18" spans="1:8" ht="15.75" x14ac:dyDescent="0.25">
      <c r="A18" s="25" t="s">
        <v>11</v>
      </c>
      <c r="B18" s="9" t="s">
        <v>149</v>
      </c>
      <c r="C18" s="41" t="s">
        <v>52</v>
      </c>
      <c r="D18" s="185" t="s">
        <v>146</v>
      </c>
      <c r="E18" s="55">
        <v>10</v>
      </c>
      <c r="F18" s="58">
        <v>1.7837962962962963E-3</v>
      </c>
      <c r="G18" s="28" t="s">
        <v>213</v>
      </c>
    </row>
    <row r="19" spans="1:8" ht="14.1" customHeight="1" x14ac:dyDescent="0.25">
      <c r="A19" s="25" t="s">
        <v>12</v>
      </c>
      <c r="B19" s="9" t="s">
        <v>140</v>
      </c>
      <c r="C19" s="41" t="s">
        <v>136</v>
      </c>
      <c r="D19" s="184" t="s">
        <v>137</v>
      </c>
      <c r="E19" s="73">
        <v>10</v>
      </c>
      <c r="F19" s="58">
        <v>1.7895833333333333E-3</v>
      </c>
      <c r="G19" s="28">
        <v>17</v>
      </c>
    </row>
    <row r="20" spans="1:8" ht="14.1" customHeight="1" x14ac:dyDescent="0.25">
      <c r="A20" s="25" t="s">
        <v>13</v>
      </c>
      <c r="B20" s="9" t="s">
        <v>37</v>
      </c>
      <c r="C20" s="41" t="s">
        <v>41</v>
      </c>
      <c r="D20" s="184" t="s">
        <v>32</v>
      </c>
      <c r="E20" s="55">
        <v>10</v>
      </c>
      <c r="F20" s="58">
        <v>1.7946759259259259E-3</v>
      </c>
      <c r="G20" s="28">
        <v>15</v>
      </c>
      <c r="H20" s="2"/>
    </row>
    <row r="21" spans="1:8" ht="14.1" customHeight="1" x14ac:dyDescent="0.25">
      <c r="A21" s="25" t="s">
        <v>14</v>
      </c>
      <c r="B21" s="9" t="s">
        <v>51</v>
      </c>
      <c r="C21" s="41" t="s">
        <v>52</v>
      </c>
      <c r="D21" s="184" t="s">
        <v>146</v>
      </c>
      <c r="E21" s="10">
        <v>10</v>
      </c>
      <c r="F21" s="58">
        <v>1.8097222222222221E-3</v>
      </c>
      <c r="G21" s="28" t="s">
        <v>214</v>
      </c>
      <c r="H21" s="2"/>
    </row>
    <row r="22" spans="1:8" ht="14.1" customHeight="1" x14ac:dyDescent="0.25">
      <c r="A22" s="25" t="s">
        <v>15</v>
      </c>
      <c r="B22" s="9" t="s">
        <v>162</v>
      </c>
      <c r="C22" s="41" t="s">
        <v>163</v>
      </c>
      <c r="D22" s="184" t="s">
        <v>158</v>
      </c>
      <c r="E22" s="55">
        <v>10</v>
      </c>
      <c r="F22" s="58">
        <v>1.8097222222222221E-3</v>
      </c>
      <c r="G22" s="28" t="s">
        <v>215</v>
      </c>
      <c r="H22" s="2"/>
    </row>
    <row r="23" spans="1:8" ht="14.1" customHeight="1" x14ac:dyDescent="0.25">
      <c r="A23" s="25" t="s">
        <v>16</v>
      </c>
      <c r="B23" s="9" t="s">
        <v>171</v>
      </c>
      <c r="C23" s="41" t="s">
        <v>161</v>
      </c>
      <c r="D23" s="184" t="s">
        <v>158</v>
      </c>
      <c r="E23" s="55">
        <v>10</v>
      </c>
      <c r="F23" s="58">
        <v>1.8260416666666668E-3</v>
      </c>
      <c r="G23" s="28" t="s">
        <v>216</v>
      </c>
    </row>
    <row r="24" spans="1:8" ht="14.1" customHeight="1" x14ac:dyDescent="0.25">
      <c r="A24" s="25" t="s">
        <v>17</v>
      </c>
      <c r="B24" s="9" t="s">
        <v>164</v>
      </c>
      <c r="C24" s="41" t="s">
        <v>159</v>
      </c>
      <c r="D24" s="184" t="s">
        <v>158</v>
      </c>
      <c r="E24" s="73">
        <v>10</v>
      </c>
      <c r="F24" s="60">
        <v>1.8613425925925926E-3</v>
      </c>
      <c r="G24" s="30">
        <v>7</v>
      </c>
    </row>
    <row r="25" spans="1:8" ht="15.75" x14ac:dyDescent="0.25">
      <c r="A25" s="25" t="s">
        <v>18</v>
      </c>
      <c r="B25" s="9" t="s">
        <v>122</v>
      </c>
      <c r="C25" s="41" t="s">
        <v>125</v>
      </c>
      <c r="D25" s="184" t="s">
        <v>126</v>
      </c>
      <c r="E25" s="9">
        <v>10</v>
      </c>
      <c r="F25" s="58">
        <v>1.9157407407407406E-3</v>
      </c>
      <c r="G25" s="28" t="s">
        <v>217</v>
      </c>
      <c r="H25" s="2"/>
    </row>
    <row r="26" spans="1:8" ht="15.75" x14ac:dyDescent="0.25">
      <c r="A26" s="25" t="s">
        <v>19</v>
      </c>
      <c r="B26" s="9" t="s">
        <v>123</v>
      </c>
      <c r="C26" s="41" t="s">
        <v>125</v>
      </c>
      <c r="D26" s="184" t="s">
        <v>83</v>
      </c>
      <c r="E26" s="55">
        <v>10</v>
      </c>
      <c r="F26" s="58">
        <v>2.1472222222222222E-3</v>
      </c>
      <c r="G26" s="28" t="s">
        <v>218</v>
      </c>
      <c r="H26" s="2"/>
    </row>
    <row r="27" spans="1:8" ht="15.75" x14ac:dyDescent="0.25">
      <c r="A27" s="25" t="s">
        <v>20</v>
      </c>
      <c r="B27" s="9"/>
      <c r="C27" s="41"/>
      <c r="D27" s="184"/>
      <c r="E27" s="55"/>
      <c r="F27" s="183"/>
      <c r="G27" s="28"/>
      <c r="H27" s="2"/>
    </row>
    <row r="28" spans="1:8" ht="15.75" x14ac:dyDescent="0.25">
      <c r="A28" s="25" t="s">
        <v>21</v>
      </c>
      <c r="B28" s="9"/>
      <c r="C28" s="41"/>
      <c r="D28" s="184"/>
      <c r="E28" s="55"/>
      <c r="F28" s="58"/>
      <c r="G28" s="28"/>
    </row>
    <row r="29" spans="1:8" ht="15.75" x14ac:dyDescent="0.25">
      <c r="A29" s="25" t="s">
        <v>22</v>
      </c>
      <c r="B29" s="9"/>
      <c r="C29" s="41"/>
      <c r="D29" s="184"/>
      <c r="E29" s="55"/>
      <c r="F29" s="60"/>
      <c r="G29" s="30"/>
    </row>
  </sheetData>
  <sheetProtection algorithmName="SHA-512" hashValue="gkPmmW7LPrty0GxXEuC7yu7kfN5wdylNHOn96FsRgmx7HzzJvEED2I2DIdsx5r0BrS4+UfRFAYe1WPSMCHm7gw==" saltValue="QhkOWwZvLf1Bp1LJoC5sIQ==" spinCount="100000" sheet="1" objects="1" scenarios="1"/>
  <sortState xmlns:xlrd2="http://schemas.microsoft.com/office/spreadsheetml/2017/richdata2" ref="B10:F26">
    <sortCondition ref="F10:F26"/>
  </sortState>
  <phoneticPr fontId="2" type="noConversion"/>
  <printOptions verticalCentered="1"/>
  <pageMargins left="0.78740157480314965" right="0.78740157480314965" top="0.59055118110236227" bottom="0" header="0.51181102362204722" footer="0.51181102362204722"/>
  <pageSetup paperSize="9" orientation="landscape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I25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9" ht="15.75" x14ac:dyDescent="0.25">
      <c r="A1" s="1" t="s">
        <v>24</v>
      </c>
      <c r="B1" s="2"/>
      <c r="C1" s="2"/>
      <c r="D1" s="8" t="s">
        <v>173</v>
      </c>
      <c r="E1" s="2"/>
      <c r="F1" s="8" t="s">
        <v>25</v>
      </c>
      <c r="G1" s="1" t="s">
        <v>43</v>
      </c>
      <c r="H1" s="2"/>
      <c r="I1" s="2"/>
    </row>
    <row r="3" spans="1:9" ht="13.5" thickBot="1" x14ac:dyDescent="0.25"/>
    <row r="4" spans="1:9" ht="16.5" thickBot="1" x14ac:dyDescent="0.3">
      <c r="A4" s="109"/>
      <c r="B4" s="110" t="s">
        <v>0</v>
      </c>
      <c r="C4" s="16" t="s">
        <v>1</v>
      </c>
      <c r="D4" s="111" t="s">
        <v>2</v>
      </c>
      <c r="E4" s="14" t="s">
        <v>27</v>
      </c>
      <c r="F4" s="15" t="s">
        <v>29</v>
      </c>
      <c r="G4" s="16" t="s">
        <v>26</v>
      </c>
      <c r="H4" s="14" t="s">
        <v>29</v>
      </c>
      <c r="I4" s="16" t="s">
        <v>23</v>
      </c>
    </row>
    <row r="5" spans="1:9" ht="17.25" customHeight="1" x14ac:dyDescent="0.25">
      <c r="A5" s="108"/>
      <c r="B5" s="10"/>
      <c r="C5" s="43"/>
      <c r="D5" s="49"/>
      <c r="E5" s="93"/>
      <c r="F5" s="56"/>
      <c r="G5" s="94"/>
      <c r="H5" s="56"/>
      <c r="I5" s="57"/>
    </row>
    <row r="6" spans="1:9" ht="15.75" x14ac:dyDescent="0.25">
      <c r="A6" s="24" t="s">
        <v>3</v>
      </c>
      <c r="B6" s="219" t="s">
        <v>165</v>
      </c>
      <c r="C6" s="39" t="s">
        <v>159</v>
      </c>
      <c r="D6" s="220" t="s">
        <v>158</v>
      </c>
      <c r="E6" s="219">
        <v>0</v>
      </c>
      <c r="F6" s="221">
        <v>5.7361111111111111E-4</v>
      </c>
      <c r="G6" s="219">
        <v>0</v>
      </c>
      <c r="H6" s="221">
        <v>4.1481481481481485E-4</v>
      </c>
      <c r="I6" s="19">
        <v>40</v>
      </c>
    </row>
    <row r="7" spans="1:9" ht="15.75" x14ac:dyDescent="0.25">
      <c r="A7" s="17" t="s">
        <v>4</v>
      </c>
      <c r="B7" s="219" t="s">
        <v>168</v>
      </c>
      <c r="C7" s="39" t="s">
        <v>159</v>
      </c>
      <c r="D7" s="222" t="s">
        <v>158</v>
      </c>
      <c r="E7" s="219">
        <v>0</v>
      </c>
      <c r="F7" s="221">
        <v>7.1898148148148147E-4</v>
      </c>
      <c r="G7" s="219">
        <v>0</v>
      </c>
      <c r="H7" s="221">
        <v>4.1956018518518519E-4</v>
      </c>
      <c r="I7" s="39">
        <v>38</v>
      </c>
    </row>
    <row r="8" spans="1:9" ht="15.75" x14ac:dyDescent="0.25">
      <c r="A8" s="17" t="s">
        <v>5</v>
      </c>
      <c r="B8" s="219" t="s">
        <v>130</v>
      </c>
      <c r="C8" s="39" t="s">
        <v>36</v>
      </c>
      <c r="D8" s="220" t="s">
        <v>32</v>
      </c>
      <c r="E8" s="223">
        <v>0</v>
      </c>
      <c r="F8" s="224">
        <v>8.027777777777778E-4</v>
      </c>
      <c r="G8" s="223">
        <v>0</v>
      </c>
      <c r="H8" s="224">
        <v>4.5694444444444439E-4</v>
      </c>
      <c r="I8" s="20">
        <v>36</v>
      </c>
    </row>
    <row r="9" spans="1:9" ht="15.75" x14ac:dyDescent="0.25">
      <c r="A9" s="17" t="s">
        <v>6</v>
      </c>
      <c r="B9" s="219" t="s">
        <v>141</v>
      </c>
      <c r="C9" s="39" t="s">
        <v>136</v>
      </c>
      <c r="D9" s="220" t="s">
        <v>137</v>
      </c>
      <c r="E9" s="225">
        <v>0</v>
      </c>
      <c r="F9" s="221">
        <v>9.6689814814814804E-4</v>
      </c>
      <c r="G9" s="219">
        <v>0</v>
      </c>
      <c r="H9" s="221">
        <v>5.2800925925925921E-4</v>
      </c>
      <c r="I9" s="39">
        <v>34</v>
      </c>
    </row>
    <row r="10" spans="1:9" ht="16.5" thickBot="1" x14ac:dyDescent="0.3">
      <c r="A10" s="213" t="s">
        <v>7</v>
      </c>
      <c r="B10" s="226" t="s">
        <v>79</v>
      </c>
      <c r="C10" s="75" t="s">
        <v>80</v>
      </c>
      <c r="D10" s="227" t="s">
        <v>81</v>
      </c>
      <c r="E10" s="207">
        <v>0</v>
      </c>
      <c r="F10" s="228">
        <v>7.9965277777777782E-4</v>
      </c>
      <c r="G10" s="229">
        <v>0</v>
      </c>
      <c r="H10" s="228">
        <v>5.3333333333333336E-4</v>
      </c>
      <c r="I10" s="217">
        <v>32</v>
      </c>
    </row>
    <row r="11" spans="1:9" ht="15.75" x14ac:dyDescent="0.25">
      <c r="A11" s="24" t="s">
        <v>8</v>
      </c>
      <c r="B11" s="10" t="s">
        <v>167</v>
      </c>
      <c r="C11" s="43" t="s">
        <v>161</v>
      </c>
      <c r="D11" s="212" t="s">
        <v>158</v>
      </c>
      <c r="E11" s="10">
        <v>0</v>
      </c>
      <c r="F11" s="58">
        <v>7.4456018518518513E-4</v>
      </c>
      <c r="G11" s="9">
        <v>0</v>
      </c>
      <c r="H11" s="58">
        <v>5.4317129629629626E-4</v>
      </c>
      <c r="I11" s="39">
        <v>30</v>
      </c>
    </row>
    <row r="12" spans="1:9" ht="15.75" x14ac:dyDescent="0.25">
      <c r="A12" s="17" t="s">
        <v>9</v>
      </c>
      <c r="B12" s="9" t="s">
        <v>132</v>
      </c>
      <c r="C12" s="41" t="s">
        <v>133</v>
      </c>
      <c r="D12" s="184" t="s">
        <v>32</v>
      </c>
      <c r="E12" s="9">
        <v>0</v>
      </c>
      <c r="F12" s="58">
        <v>7.9710648148148154E-4</v>
      </c>
      <c r="G12" s="9">
        <v>0</v>
      </c>
      <c r="H12" s="58">
        <v>6.1597222222222218E-4</v>
      </c>
      <c r="I12" s="39">
        <v>28</v>
      </c>
    </row>
    <row r="13" spans="1:9" ht="15.6" customHeight="1" x14ac:dyDescent="0.25">
      <c r="A13" s="24" t="s">
        <v>10</v>
      </c>
      <c r="B13" s="9" t="s">
        <v>56</v>
      </c>
      <c r="C13" s="41" t="s">
        <v>57</v>
      </c>
      <c r="D13" s="184" t="s">
        <v>58</v>
      </c>
      <c r="E13" s="45">
        <v>0</v>
      </c>
      <c r="F13" s="58">
        <v>9.1087962962962965E-4</v>
      </c>
      <c r="G13" s="9">
        <v>0</v>
      </c>
      <c r="H13" s="58">
        <v>6.3263888888888886E-4</v>
      </c>
      <c r="I13" s="39">
        <v>26</v>
      </c>
    </row>
    <row r="14" spans="1:9" ht="15.75" x14ac:dyDescent="0.25">
      <c r="A14" s="24" t="s">
        <v>11</v>
      </c>
      <c r="B14" s="9" t="s">
        <v>166</v>
      </c>
      <c r="C14" s="41" t="s">
        <v>157</v>
      </c>
      <c r="D14" s="185" t="s">
        <v>158</v>
      </c>
      <c r="E14" s="9">
        <v>0</v>
      </c>
      <c r="F14" s="58">
        <v>8.5972222222222222E-4</v>
      </c>
      <c r="G14" s="9">
        <v>0</v>
      </c>
      <c r="H14" s="58">
        <v>6.6921296296296293E-4</v>
      </c>
      <c r="I14" s="39">
        <v>24</v>
      </c>
    </row>
    <row r="15" spans="1:9" ht="16.5" thickBot="1" x14ac:dyDescent="0.3">
      <c r="A15" s="213" t="s">
        <v>12</v>
      </c>
      <c r="B15" s="99" t="s">
        <v>177</v>
      </c>
      <c r="C15" s="42" t="s">
        <v>94</v>
      </c>
      <c r="D15" s="218" t="s">
        <v>32</v>
      </c>
      <c r="E15" s="216">
        <v>0</v>
      </c>
      <c r="F15" s="215">
        <v>1.0527777777777779E-3</v>
      </c>
      <c r="G15" s="216">
        <v>0</v>
      </c>
      <c r="H15" s="215">
        <v>7.1331018518518521E-4</v>
      </c>
      <c r="I15" s="217">
        <v>22</v>
      </c>
    </row>
    <row r="16" spans="1:9" ht="15.75" x14ac:dyDescent="0.25">
      <c r="A16" s="24" t="s">
        <v>13</v>
      </c>
      <c r="B16" s="116" t="s">
        <v>129</v>
      </c>
      <c r="C16" s="43" t="s">
        <v>41</v>
      </c>
      <c r="D16" s="187" t="s">
        <v>32</v>
      </c>
      <c r="E16" s="10">
        <v>0</v>
      </c>
      <c r="F16" s="60">
        <v>7.5023148148148139E-4</v>
      </c>
      <c r="G16" s="10">
        <v>4</v>
      </c>
      <c r="H16" s="60">
        <v>4.0115740740740737E-4</v>
      </c>
      <c r="I16" s="65">
        <v>20</v>
      </c>
    </row>
    <row r="17" spans="1:9" ht="15.75" x14ac:dyDescent="0.25">
      <c r="A17" s="17" t="s">
        <v>14</v>
      </c>
      <c r="B17" s="9" t="s">
        <v>92</v>
      </c>
      <c r="C17" s="41" t="s">
        <v>41</v>
      </c>
      <c r="D17" s="184" t="s">
        <v>32</v>
      </c>
      <c r="E17" s="10">
        <v>0</v>
      </c>
      <c r="F17" s="60">
        <v>9.020833333333333E-4</v>
      </c>
      <c r="G17" s="10">
        <v>4</v>
      </c>
      <c r="H17" s="60">
        <v>4.5416666666666668E-4</v>
      </c>
      <c r="I17" s="65">
        <v>18</v>
      </c>
    </row>
    <row r="18" spans="1:9" ht="15.75" x14ac:dyDescent="0.25">
      <c r="A18" s="17" t="s">
        <v>15</v>
      </c>
      <c r="B18" s="55" t="s">
        <v>131</v>
      </c>
      <c r="C18" s="41" t="s">
        <v>39</v>
      </c>
      <c r="D18" s="184" t="s">
        <v>32</v>
      </c>
      <c r="E18" s="10">
        <v>0</v>
      </c>
      <c r="F18" s="60">
        <v>7.2256944444444441E-4</v>
      </c>
      <c r="G18" s="10">
        <v>4</v>
      </c>
      <c r="H18" s="60">
        <v>7.28587962962963E-4</v>
      </c>
      <c r="I18" s="65">
        <v>16</v>
      </c>
    </row>
    <row r="19" spans="1:9" ht="15.75" x14ac:dyDescent="0.25">
      <c r="A19" s="17" t="s">
        <v>16</v>
      </c>
      <c r="B19" s="9" t="s">
        <v>154</v>
      </c>
      <c r="C19" s="41" t="s">
        <v>52</v>
      </c>
      <c r="D19" s="184" t="s">
        <v>146</v>
      </c>
      <c r="E19" s="10">
        <v>4</v>
      </c>
      <c r="F19" s="60">
        <v>1.2497685185185183E-3</v>
      </c>
      <c r="G19" s="10"/>
      <c r="H19" s="60"/>
      <c r="I19" s="65">
        <v>14</v>
      </c>
    </row>
    <row r="20" spans="1:9" ht="15.75" x14ac:dyDescent="0.25">
      <c r="A20" s="17" t="s">
        <v>17</v>
      </c>
      <c r="B20" s="9" t="s">
        <v>144</v>
      </c>
      <c r="C20" s="41" t="s">
        <v>169</v>
      </c>
      <c r="D20" s="46" t="s">
        <v>143</v>
      </c>
      <c r="E20" s="45">
        <v>4</v>
      </c>
      <c r="F20" s="58">
        <v>2.2370370370370369E-3</v>
      </c>
      <c r="G20" s="9"/>
      <c r="H20" s="58"/>
      <c r="I20" s="39" t="s">
        <v>223</v>
      </c>
    </row>
    <row r="21" spans="1:9" ht="15.75" x14ac:dyDescent="0.25">
      <c r="A21" s="17" t="s">
        <v>18</v>
      </c>
      <c r="B21" s="9" t="s">
        <v>162</v>
      </c>
      <c r="C21" s="41" t="s">
        <v>163</v>
      </c>
      <c r="D21" s="184" t="s">
        <v>158</v>
      </c>
      <c r="E21" s="45">
        <v>8</v>
      </c>
      <c r="F21" s="58">
        <v>1.2351851851851851E-3</v>
      </c>
      <c r="G21" s="9"/>
      <c r="H21" s="58"/>
      <c r="I21" s="39">
        <v>10</v>
      </c>
    </row>
    <row r="22" spans="1:9" ht="15.75" x14ac:dyDescent="0.25">
      <c r="A22" s="17" t="s">
        <v>19</v>
      </c>
      <c r="B22" s="9" t="s">
        <v>60</v>
      </c>
      <c r="C22" s="41" t="s">
        <v>39</v>
      </c>
      <c r="D22" s="184" t="s">
        <v>32</v>
      </c>
      <c r="E22" s="45" t="s">
        <v>222</v>
      </c>
      <c r="F22" s="58"/>
      <c r="G22" s="9"/>
      <c r="H22" s="58"/>
      <c r="I22" s="39">
        <v>0</v>
      </c>
    </row>
    <row r="23" spans="1:9" ht="15.75" x14ac:dyDescent="0.25">
      <c r="A23" s="17" t="s">
        <v>20</v>
      </c>
      <c r="B23" s="55"/>
      <c r="C23" s="41"/>
      <c r="D23" s="184"/>
      <c r="E23" s="45"/>
      <c r="F23" s="58"/>
      <c r="G23" s="9"/>
      <c r="H23" s="58"/>
      <c r="I23" s="39"/>
    </row>
    <row r="24" spans="1:9" ht="15.75" x14ac:dyDescent="0.25">
      <c r="A24" s="17" t="s">
        <v>21</v>
      </c>
      <c r="B24" s="9"/>
      <c r="C24" s="41"/>
      <c r="D24" s="46"/>
      <c r="E24" s="45"/>
      <c r="F24" s="58"/>
      <c r="G24" s="9"/>
      <c r="H24" s="58"/>
      <c r="I24" s="39"/>
    </row>
    <row r="25" spans="1:9" ht="16.5" thickBot="1" x14ac:dyDescent="0.3">
      <c r="A25" s="213" t="s">
        <v>22</v>
      </c>
      <c r="B25" s="99"/>
      <c r="C25" s="42"/>
      <c r="D25" s="59"/>
      <c r="E25" s="216"/>
      <c r="F25" s="215"/>
      <c r="G25" s="216"/>
      <c r="H25" s="215"/>
      <c r="I25" s="217"/>
    </row>
  </sheetData>
  <sheetProtection algorithmName="SHA-512" hashValue="6crOpHPReHt+G/7lYtvBFWl2X5KY7yKFwBv7DuQOw0O7D2Fhztmsxpa99GsdnM6wXJvqJDHMFrGTGLAsQrxYpg==" saltValue="uF3mAWFFiRvY2+KtF8WDjA==" spinCount="100000" sheet="1" objects="1" scenarios="1"/>
  <sortState xmlns:xlrd2="http://schemas.microsoft.com/office/spreadsheetml/2017/richdata2" ref="B6:H23">
    <sortCondition ref="G6:G23"/>
    <sortCondition ref="H6:H23"/>
  </sortState>
  <phoneticPr fontId="2" type="noConversion"/>
  <printOptions horizontalCentered="1" verticalCentered="1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workbookViewId="0">
      <selection activeCell="E2" sqref="E2"/>
    </sheetView>
  </sheetViews>
  <sheetFormatPr defaultRowHeight="12.75" x14ac:dyDescent="0.2"/>
  <cols>
    <col min="1" max="1" width="6.7109375" customWidth="1"/>
    <col min="2" max="2" width="26.7109375" customWidth="1"/>
    <col min="3" max="3" width="21.7109375" customWidth="1"/>
    <col min="4" max="4" width="27" customWidth="1"/>
    <col min="5" max="5" width="49.140625" customWidth="1"/>
  </cols>
  <sheetData>
    <row r="1" spans="1:5" ht="15.75" x14ac:dyDescent="0.25">
      <c r="A1" s="1" t="s">
        <v>24</v>
      </c>
      <c r="B1" s="2"/>
      <c r="C1" s="2"/>
      <c r="D1" s="8" t="s">
        <v>100</v>
      </c>
      <c r="E1" s="8" t="s">
        <v>45</v>
      </c>
    </row>
    <row r="3" spans="1:5" ht="13.5" thickBot="1" x14ac:dyDescent="0.25"/>
    <row r="4" spans="1:5" ht="16.5" thickBot="1" x14ac:dyDescent="0.3">
      <c r="A4" s="31"/>
      <c r="B4" s="33" t="s">
        <v>0</v>
      </c>
      <c r="C4" s="52" t="s">
        <v>1</v>
      </c>
      <c r="D4" s="33" t="s">
        <v>2</v>
      </c>
      <c r="E4" s="32" t="s">
        <v>76</v>
      </c>
    </row>
    <row r="5" spans="1:5" ht="15.75" x14ac:dyDescent="0.25">
      <c r="A5" s="34"/>
      <c r="B5" s="104"/>
      <c r="C5" s="54"/>
      <c r="D5" s="53"/>
      <c r="E5" s="23"/>
    </row>
    <row r="6" spans="1:5" ht="15.75" x14ac:dyDescent="0.25">
      <c r="A6" s="35" t="s">
        <v>3</v>
      </c>
      <c r="B6" s="9" t="s">
        <v>59</v>
      </c>
      <c r="C6" s="41" t="s">
        <v>224</v>
      </c>
      <c r="D6" s="46" t="s">
        <v>32</v>
      </c>
      <c r="E6" s="44" t="s">
        <v>3</v>
      </c>
    </row>
    <row r="7" spans="1:5" ht="15.75" x14ac:dyDescent="0.25">
      <c r="A7" s="36" t="s">
        <v>4</v>
      </c>
      <c r="B7" s="9" t="s">
        <v>37</v>
      </c>
      <c r="C7" s="41" t="s">
        <v>229</v>
      </c>
      <c r="D7" s="46" t="s">
        <v>32</v>
      </c>
      <c r="E7" s="44" t="s">
        <v>3</v>
      </c>
    </row>
    <row r="8" spans="1:5" ht="15.75" x14ac:dyDescent="0.25">
      <c r="A8" s="36" t="s">
        <v>5</v>
      </c>
      <c r="B8" s="9" t="s">
        <v>84</v>
      </c>
      <c r="C8" s="41" t="s">
        <v>230</v>
      </c>
      <c r="D8" s="46" t="s">
        <v>32</v>
      </c>
      <c r="E8" s="44" t="s">
        <v>3</v>
      </c>
    </row>
    <row r="9" spans="1:5" ht="15.75" x14ac:dyDescent="0.25">
      <c r="A9" s="35" t="s">
        <v>6</v>
      </c>
      <c r="B9" s="9" t="s">
        <v>38</v>
      </c>
      <c r="C9" s="41" t="s">
        <v>231</v>
      </c>
      <c r="D9" s="46" t="s">
        <v>32</v>
      </c>
      <c r="E9" s="44" t="s">
        <v>3</v>
      </c>
    </row>
    <row r="10" spans="1:5" ht="15.75" x14ac:dyDescent="0.25">
      <c r="A10" s="36" t="s">
        <v>7</v>
      </c>
      <c r="B10" s="9" t="s">
        <v>232</v>
      </c>
      <c r="C10" s="41" t="s">
        <v>233</v>
      </c>
      <c r="D10" s="46" t="s">
        <v>32</v>
      </c>
      <c r="E10" s="44" t="s">
        <v>4</v>
      </c>
    </row>
    <row r="11" spans="1:5" ht="15.75" x14ac:dyDescent="0.25">
      <c r="A11" s="37" t="s">
        <v>8</v>
      </c>
      <c r="B11" s="9" t="s">
        <v>225</v>
      </c>
      <c r="C11" s="41" t="s">
        <v>226</v>
      </c>
      <c r="D11" s="46" t="s">
        <v>32</v>
      </c>
      <c r="E11" s="44" t="s">
        <v>4</v>
      </c>
    </row>
    <row r="12" spans="1:5" ht="15.75" x14ac:dyDescent="0.25">
      <c r="A12" s="37" t="s">
        <v>9</v>
      </c>
      <c r="B12" s="55" t="s">
        <v>227</v>
      </c>
      <c r="C12" s="41" t="s">
        <v>228</v>
      </c>
      <c r="D12" s="46" t="s">
        <v>32</v>
      </c>
      <c r="E12" s="44" t="s">
        <v>4</v>
      </c>
    </row>
    <row r="13" spans="1:5" ht="15.75" x14ac:dyDescent="0.25">
      <c r="A13" s="38" t="s">
        <v>10</v>
      </c>
      <c r="B13" s="9" t="s">
        <v>56</v>
      </c>
      <c r="C13" s="41" t="s">
        <v>234</v>
      </c>
      <c r="D13" s="46" t="s">
        <v>235</v>
      </c>
      <c r="E13" s="44" t="s">
        <v>4</v>
      </c>
    </row>
    <row r="14" spans="1:5" ht="15.75" x14ac:dyDescent="0.25">
      <c r="A14" s="102" t="s">
        <v>11</v>
      </c>
      <c r="B14" s="9" t="s">
        <v>144</v>
      </c>
      <c r="C14" s="41" t="s">
        <v>236</v>
      </c>
      <c r="D14" s="46" t="s">
        <v>237</v>
      </c>
      <c r="E14" s="44" t="s">
        <v>4</v>
      </c>
    </row>
    <row r="15" spans="1:5" ht="15.75" x14ac:dyDescent="0.25">
      <c r="A15" s="102" t="s">
        <v>12</v>
      </c>
      <c r="B15" s="9" t="s">
        <v>144</v>
      </c>
      <c r="C15" s="41" t="s">
        <v>238</v>
      </c>
      <c r="D15" s="46" t="s">
        <v>237</v>
      </c>
      <c r="E15" s="103" t="s">
        <v>4</v>
      </c>
    </row>
    <row r="16" spans="1:5" ht="16.5" thickBot="1" x14ac:dyDescent="0.3">
      <c r="A16" s="50"/>
      <c r="B16" s="99"/>
      <c r="C16" s="42"/>
      <c r="D16" s="42"/>
      <c r="E16" s="51"/>
    </row>
  </sheetData>
  <sheetProtection algorithmName="SHA-512" hashValue="sXvx6ftq8y5YZRjPJ+nx51IiE/sAX834NHR9ScBRtjXlEuPWlZo+QUEWkBgPAheERsUoWM0LCziYjGsEE20xzw==" saltValue="66OQ+gM4tatQqzgK0MVFrg==" spinCount="100000" sheet="1" objects="1" scenarios="1"/>
  <sortState xmlns:xlrd2="http://schemas.microsoft.com/office/spreadsheetml/2017/richdata2" ref="B6:E15">
    <sortCondition ref="E6:E15"/>
  </sortState>
  <pageMargins left="0.7" right="0.7" top="0.78740157499999996" bottom="0.78740157499999996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76DE-68A8-4E7E-A772-321D0288A064}">
  <sheetPr>
    <tabColor rgb="FF0070C0"/>
  </sheetPr>
  <dimension ref="A1:K11"/>
  <sheetViews>
    <sheetView workbookViewId="0">
      <selection activeCell="D23" sqref="D23"/>
    </sheetView>
  </sheetViews>
  <sheetFormatPr defaultRowHeight="12.75" x14ac:dyDescent="0.2"/>
  <cols>
    <col min="2" max="2" width="25.28515625" customWidth="1"/>
    <col min="3" max="3" width="20.7109375" customWidth="1"/>
    <col min="4" max="4" width="26.140625" customWidth="1"/>
    <col min="6" max="6" width="9.7109375" customWidth="1"/>
  </cols>
  <sheetData>
    <row r="1" spans="1:11" ht="15.75" x14ac:dyDescent="0.25">
      <c r="A1" s="1" t="s">
        <v>24</v>
      </c>
      <c r="B1" s="2"/>
      <c r="C1" s="2"/>
      <c r="D1" s="8" t="s">
        <v>173</v>
      </c>
      <c r="E1" s="2"/>
      <c r="F1" s="8" t="s">
        <v>25</v>
      </c>
      <c r="G1" s="1" t="s">
        <v>99</v>
      </c>
      <c r="H1" s="2"/>
      <c r="I1" s="2"/>
    </row>
    <row r="2" spans="1:11" ht="15" x14ac:dyDescent="0.2">
      <c r="A2" s="2"/>
      <c r="B2" s="2"/>
      <c r="C2" s="2"/>
      <c r="D2" s="2"/>
      <c r="E2" s="2"/>
      <c r="F2" s="2"/>
      <c r="G2" s="2"/>
      <c r="H2" s="2"/>
      <c r="I2" s="211"/>
    </row>
    <row r="3" spans="1:11" ht="13.5" thickBot="1" x14ac:dyDescent="0.25">
      <c r="J3" s="166"/>
    </row>
    <row r="4" spans="1:11" ht="16.5" thickBot="1" x14ac:dyDescent="0.3">
      <c r="A4" s="132"/>
      <c r="B4" s="133" t="s">
        <v>0</v>
      </c>
      <c r="C4" s="134" t="s">
        <v>1</v>
      </c>
      <c r="D4" s="133" t="s">
        <v>2</v>
      </c>
      <c r="E4" s="134" t="s">
        <v>27</v>
      </c>
      <c r="F4" s="135" t="s">
        <v>29</v>
      </c>
      <c r="G4" s="136" t="s">
        <v>26</v>
      </c>
      <c r="H4" s="134" t="s">
        <v>29</v>
      </c>
      <c r="I4" s="136" t="s">
        <v>23</v>
      </c>
      <c r="J4" s="131"/>
      <c r="K4" s="129"/>
    </row>
    <row r="5" spans="1:11" ht="15.75" x14ac:dyDescent="0.25">
      <c r="A5" s="137"/>
      <c r="B5" s="97"/>
      <c r="C5" s="56"/>
      <c r="D5" s="95"/>
      <c r="E5" s="93"/>
      <c r="F5" s="56"/>
      <c r="G5" s="94"/>
      <c r="H5" s="56"/>
      <c r="I5" s="57"/>
      <c r="J5" s="131"/>
      <c r="K5" s="129"/>
    </row>
    <row r="6" spans="1:11" ht="15.75" x14ac:dyDescent="0.25">
      <c r="A6" s="138" t="s">
        <v>3</v>
      </c>
      <c r="B6" s="219" t="s">
        <v>165</v>
      </c>
      <c r="C6" s="39" t="s">
        <v>159</v>
      </c>
      <c r="D6" s="220" t="s">
        <v>158</v>
      </c>
      <c r="E6" s="223">
        <v>0</v>
      </c>
      <c r="F6" s="224" t="s">
        <v>202</v>
      </c>
      <c r="G6" s="223">
        <v>0</v>
      </c>
      <c r="H6" s="224" t="s">
        <v>203</v>
      </c>
      <c r="I6" s="20">
        <v>45</v>
      </c>
      <c r="J6" s="131"/>
      <c r="K6" s="129"/>
    </row>
    <row r="7" spans="1:11" ht="15.75" x14ac:dyDescent="0.25">
      <c r="A7" s="139" t="s">
        <v>4</v>
      </c>
      <c r="B7" s="230" t="s">
        <v>134</v>
      </c>
      <c r="C7" s="130" t="s">
        <v>95</v>
      </c>
      <c r="D7" s="220" t="s">
        <v>32</v>
      </c>
      <c r="E7" s="231">
        <v>0</v>
      </c>
      <c r="F7" s="232" t="s">
        <v>200</v>
      </c>
      <c r="G7" s="231">
        <v>0</v>
      </c>
      <c r="H7" s="232" t="s">
        <v>199</v>
      </c>
      <c r="I7" s="130">
        <v>43</v>
      </c>
      <c r="J7" s="131"/>
      <c r="K7" s="129"/>
    </row>
    <row r="8" spans="1:11" ht="15.75" x14ac:dyDescent="0.25">
      <c r="A8" s="139" t="s">
        <v>5</v>
      </c>
      <c r="B8" s="219" t="s">
        <v>120</v>
      </c>
      <c r="C8" s="39" t="s">
        <v>121</v>
      </c>
      <c r="D8" s="220" t="s">
        <v>219</v>
      </c>
      <c r="E8" s="219">
        <v>0</v>
      </c>
      <c r="F8" s="221" t="s">
        <v>195</v>
      </c>
      <c r="G8" s="219">
        <v>0</v>
      </c>
      <c r="H8" s="221" t="s">
        <v>196</v>
      </c>
      <c r="I8" s="39">
        <v>41</v>
      </c>
      <c r="J8" s="131"/>
      <c r="K8" s="129"/>
    </row>
    <row r="9" spans="1:11" ht="15.75" x14ac:dyDescent="0.25">
      <c r="A9" s="139" t="s">
        <v>6</v>
      </c>
      <c r="B9" s="9" t="s">
        <v>167</v>
      </c>
      <c r="C9" s="41" t="s">
        <v>161</v>
      </c>
      <c r="D9" s="184" t="s">
        <v>158</v>
      </c>
      <c r="E9" s="9">
        <v>4</v>
      </c>
      <c r="F9" s="221" t="s">
        <v>201</v>
      </c>
      <c r="G9" s="9" t="s">
        <v>198</v>
      </c>
      <c r="H9" s="58" t="s">
        <v>198</v>
      </c>
      <c r="I9" s="39">
        <v>39</v>
      </c>
      <c r="J9" s="131"/>
      <c r="K9" s="129"/>
    </row>
    <row r="10" spans="1:11" ht="15.75" x14ac:dyDescent="0.25">
      <c r="A10" s="139" t="s">
        <v>7</v>
      </c>
      <c r="B10" s="9" t="s">
        <v>79</v>
      </c>
      <c r="C10" s="41" t="s">
        <v>80</v>
      </c>
      <c r="D10" s="184" t="s">
        <v>81</v>
      </c>
      <c r="E10" s="9" t="s">
        <v>197</v>
      </c>
      <c r="F10" s="58" t="s">
        <v>198</v>
      </c>
      <c r="G10" s="9" t="s">
        <v>198</v>
      </c>
      <c r="H10" s="58" t="s">
        <v>198</v>
      </c>
      <c r="I10" s="39" t="s">
        <v>198</v>
      </c>
      <c r="J10" s="131"/>
      <c r="K10" s="129"/>
    </row>
    <row r="11" spans="1:11" ht="16.5" thickBot="1" x14ac:dyDescent="0.3">
      <c r="A11" s="140"/>
      <c r="B11" s="99"/>
      <c r="C11" s="42"/>
      <c r="D11" s="59"/>
      <c r="E11" s="99"/>
      <c r="F11" s="74"/>
      <c r="G11" s="99"/>
      <c r="H11" s="74"/>
      <c r="I11" s="75"/>
      <c r="J11" s="131"/>
      <c r="K11" s="129"/>
    </row>
  </sheetData>
  <sheetProtection algorithmName="SHA-512" hashValue="uq91lFNpY3MIi0EAtLInIzeLq4ap+PVikyrU387+50PuwUVbGSmhWCL1YkSGE5I+hH2nIOpSJILkRZVj/3faiA==" saltValue="7cz/aqinpkcJNKpr3+PYFQ==" spinCount="100000" sheet="1" objects="1" scenarios="1"/>
  <sortState xmlns:xlrd2="http://schemas.microsoft.com/office/spreadsheetml/2017/richdata2" ref="B6:I8">
    <sortCondition ref="H6:H8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F87B-A84E-4329-9794-C28B1F34359B}">
  <sheetPr>
    <tabColor rgb="FFFF0000"/>
  </sheetPr>
  <dimension ref="A1:J10"/>
  <sheetViews>
    <sheetView workbookViewId="0">
      <selection activeCell="L17" sqref="L17"/>
    </sheetView>
  </sheetViews>
  <sheetFormatPr defaultRowHeight="12.75" x14ac:dyDescent="0.2"/>
  <cols>
    <col min="1" max="1" width="7.85546875" customWidth="1"/>
    <col min="2" max="2" width="22.28515625" customWidth="1"/>
    <col min="3" max="3" width="20.7109375" customWidth="1"/>
    <col min="4" max="4" width="18.140625" customWidth="1"/>
    <col min="5" max="5" width="14.5703125" customWidth="1"/>
    <col min="6" max="6" width="11.5703125" customWidth="1"/>
    <col min="7" max="7" width="9.85546875" customWidth="1"/>
    <col min="8" max="8" width="13.140625" customWidth="1"/>
    <col min="9" max="9" width="12.28515625" customWidth="1"/>
  </cols>
  <sheetData>
    <row r="1" spans="1:10" ht="15.75" x14ac:dyDescent="0.25">
      <c r="A1" s="1" t="s">
        <v>24</v>
      </c>
      <c r="B1" s="2"/>
      <c r="C1" s="2"/>
      <c r="D1" s="8" t="s">
        <v>173</v>
      </c>
      <c r="E1" s="2"/>
      <c r="F1" s="8" t="s">
        <v>25</v>
      </c>
      <c r="G1" s="1" t="s">
        <v>98</v>
      </c>
      <c r="H1" s="2"/>
      <c r="I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18"/>
    </row>
    <row r="3" spans="1:10" ht="16.5" thickBot="1" x14ac:dyDescent="0.3">
      <c r="A3" s="141"/>
      <c r="B3" s="142" t="s">
        <v>0</v>
      </c>
      <c r="C3" s="143" t="s">
        <v>1</v>
      </c>
      <c r="D3" s="142" t="s">
        <v>2</v>
      </c>
      <c r="E3" s="143" t="s">
        <v>27</v>
      </c>
      <c r="F3" s="144" t="s">
        <v>29</v>
      </c>
      <c r="G3" s="145" t="s">
        <v>26</v>
      </c>
      <c r="H3" s="143" t="s">
        <v>29</v>
      </c>
      <c r="I3" s="145" t="s">
        <v>23</v>
      </c>
      <c r="J3" s="129"/>
    </row>
    <row r="4" spans="1:10" ht="15.75" x14ac:dyDescent="0.25">
      <c r="A4" s="146"/>
      <c r="B4" s="55"/>
      <c r="C4" s="41"/>
      <c r="D4" s="46"/>
      <c r="E4" s="93"/>
      <c r="F4" s="56"/>
      <c r="G4" s="94"/>
      <c r="H4" s="56"/>
      <c r="I4" s="57"/>
      <c r="J4" s="129"/>
    </row>
    <row r="5" spans="1:10" ht="15.75" x14ac:dyDescent="0.25">
      <c r="A5" s="147" t="s">
        <v>3</v>
      </c>
      <c r="B5" s="9" t="s">
        <v>120</v>
      </c>
      <c r="C5" s="41" t="s">
        <v>121</v>
      </c>
      <c r="D5" s="46" t="s">
        <v>219</v>
      </c>
      <c r="E5" s="10">
        <v>0</v>
      </c>
      <c r="F5" s="60" t="s">
        <v>206</v>
      </c>
      <c r="G5" s="10">
        <v>0</v>
      </c>
      <c r="H5" s="60" t="s">
        <v>207</v>
      </c>
      <c r="I5" s="20">
        <v>50</v>
      </c>
      <c r="J5" s="131"/>
    </row>
    <row r="6" spans="1:10" ht="15.75" x14ac:dyDescent="0.25">
      <c r="A6" s="148" t="s">
        <v>4</v>
      </c>
      <c r="B6" s="55" t="s">
        <v>153</v>
      </c>
      <c r="C6" s="41" t="s">
        <v>148</v>
      </c>
      <c r="D6" s="46" t="s">
        <v>146</v>
      </c>
      <c r="E6" s="9">
        <v>0</v>
      </c>
      <c r="F6" s="58" t="s">
        <v>208</v>
      </c>
      <c r="G6" s="9">
        <v>0</v>
      </c>
      <c r="H6" s="58" t="s">
        <v>209</v>
      </c>
      <c r="I6" s="19">
        <v>48</v>
      </c>
      <c r="J6" s="131"/>
    </row>
    <row r="7" spans="1:10" ht="15.75" x14ac:dyDescent="0.25">
      <c r="A7" s="148" t="s">
        <v>5</v>
      </c>
      <c r="B7" s="55"/>
      <c r="C7" s="41"/>
      <c r="D7" s="46"/>
      <c r="E7" s="9"/>
      <c r="F7" s="58"/>
      <c r="G7" s="9"/>
      <c r="H7" s="58"/>
      <c r="I7" s="39"/>
      <c r="J7" s="131"/>
    </row>
    <row r="8" spans="1:10" ht="15.75" x14ac:dyDescent="0.25">
      <c r="A8" s="148" t="s">
        <v>6</v>
      </c>
      <c r="B8" s="55"/>
      <c r="C8" s="41"/>
      <c r="D8" s="46"/>
      <c r="E8" s="9"/>
      <c r="F8" s="58"/>
      <c r="G8" s="9"/>
      <c r="H8" s="58"/>
      <c r="I8" s="39"/>
      <c r="J8" s="131"/>
    </row>
    <row r="9" spans="1:10" ht="15.75" x14ac:dyDescent="0.25">
      <c r="A9" s="148" t="s">
        <v>7</v>
      </c>
      <c r="B9" s="9"/>
      <c r="C9" s="41"/>
      <c r="D9" s="46"/>
      <c r="E9" s="9"/>
      <c r="F9" s="58"/>
      <c r="G9" s="9"/>
      <c r="H9" s="58"/>
      <c r="I9" s="39"/>
      <c r="J9" s="131"/>
    </row>
    <row r="10" spans="1:10" ht="16.5" thickBot="1" x14ac:dyDescent="0.3">
      <c r="A10" s="149"/>
      <c r="B10" s="99"/>
      <c r="C10" s="42"/>
      <c r="D10" s="59"/>
      <c r="E10" s="99"/>
      <c r="F10" s="74"/>
      <c r="G10" s="99"/>
      <c r="H10" s="74"/>
      <c r="I10" s="75"/>
      <c r="J10" s="129"/>
    </row>
  </sheetData>
  <sheetProtection algorithmName="SHA-512" hashValue="RhenG16UM0Ke+UZ/rIiEAha+b+S2itwjSH547M7OH8kmdytrne7DJIsnETNgeOJhjgjVLgFqggeWaT+2Tq28Ew==" saltValue="gVODwWNXf3fopHP3jhpaRQ==" spinCount="100000" sheet="1" objects="1" scenarios="1"/>
  <printOptions verticalCentered="1"/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18"/>
  <sheetViews>
    <sheetView workbookViewId="0">
      <selection activeCell="D11" sqref="D11"/>
    </sheetView>
  </sheetViews>
  <sheetFormatPr defaultRowHeight="12.75" x14ac:dyDescent="0.2"/>
  <cols>
    <col min="2" max="2" width="47.42578125" customWidth="1"/>
    <col min="3" max="3" width="40.85546875" customWidth="1"/>
    <col min="4" max="4" width="49.5703125" customWidth="1"/>
  </cols>
  <sheetData>
    <row r="1" spans="1:4" ht="27" thickBot="1" x14ac:dyDescent="0.45">
      <c r="A1" s="78" t="s">
        <v>73</v>
      </c>
      <c r="B1" s="79"/>
      <c r="C1" s="79"/>
      <c r="D1" s="107"/>
    </row>
    <row r="2" spans="1:4" ht="32.450000000000003" customHeight="1" thickBot="1" x14ac:dyDescent="0.45">
      <c r="A2" s="193"/>
      <c r="B2" s="194"/>
      <c r="C2" s="206" t="s">
        <v>220</v>
      </c>
      <c r="D2" s="195"/>
    </row>
    <row r="3" spans="1:4" ht="16.5" thickBot="1" x14ac:dyDescent="0.3">
      <c r="A3" s="80"/>
      <c r="B3" s="81" t="s">
        <v>33</v>
      </c>
      <c r="C3" s="81" t="s">
        <v>34</v>
      </c>
      <c r="D3" s="81" t="s">
        <v>35</v>
      </c>
    </row>
    <row r="4" spans="1:4" ht="15.75" x14ac:dyDescent="0.25">
      <c r="A4" s="82" t="s">
        <v>3</v>
      </c>
      <c r="B4" s="196" t="s">
        <v>56</v>
      </c>
      <c r="C4" s="77" t="s">
        <v>58</v>
      </c>
      <c r="D4" s="179">
        <f>179+26+35+26</f>
        <v>266</v>
      </c>
    </row>
    <row r="5" spans="1:4" ht="15.75" x14ac:dyDescent="0.25">
      <c r="A5" s="208" t="s">
        <v>4</v>
      </c>
      <c r="B5" s="39" t="s">
        <v>64</v>
      </c>
      <c r="C5" s="19" t="s">
        <v>66</v>
      </c>
      <c r="D5" s="28">
        <v>161</v>
      </c>
    </row>
    <row r="6" spans="1:4" ht="15.75" x14ac:dyDescent="0.25">
      <c r="A6" s="208" t="s">
        <v>5</v>
      </c>
      <c r="B6" s="39" t="s">
        <v>55</v>
      </c>
      <c r="C6" s="19" t="s">
        <v>53</v>
      </c>
      <c r="D6" s="28">
        <f>104+16+25+14</f>
        <v>159</v>
      </c>
    </row>
    <row r="7" spans="1:4" ht="15.75" x14ac:dyDescent="0.25">
      <c r="A7" s="208" t="s">
        <v>6</v>
      </c>
      <c r="B7" s="39" t="s">
        <v>60</v>
      </c>
      <c r="C7" s="19" t="s">
        <v>32</v>
      </c>
      <c r="D7" s="28">
        <v>141</v>
      </c>
    </row>
    <row r="8" spans="1:4" ht="16.5" thickBot="1" x14ac:dyDescent="0.3">
      <c r="A8" s="208" t="s">
        <v>7</v>
      </c>
      <c r="B8" s="75" t="s">
        <v>54</v>
      </c>
      <c r="C8" s="180" t="s">
        <v>32</v>
      </c>
      <c r="D8" s="76">
        <f>82+28</f>
        <v>110</v>
      </c>
    </row>
    <row r="9" spans="1:4" ht="15.75" x14ac:dyDescent="0.25">
      <c r="A9" s="82" t="s">
        <v>8</v>
      </c>
      <c r="B9" s="40" t="s">
        <v>37</v>
      </c>
      <c r="C9" s="177" t="s">
        <v>32</v>
      </c>
      <c r="D9" s="77">
        <f>78+15</f>
        <v>93</v>
      </c>
    </row>
    <row r="10" spans="1:4" ht="15.75" x14ac:dyDescent="0.25">
      <c r="A10" s="209" t="s">
        <v>9</v>
      </c>
      <c r="B10" s="43" t="s">
        <v>84</v>
      </c>
      <c r="C10" s="49" t="s">
        <v>32</v>
      </c>
      <c r="D10" s="20">
        <f>55+30</f>
        <v>85</v>
      </c>
    </row>
    <row r="11" spans="1:4" ht="15.75" x14ac:dyDescent="0.25">
      <c r="A11" s="209" t="s">
        <v>10</v>
      </c>
      <c r="B11" s="41" t="s">
        <v>59</v>
      </c>
      <c r="C11" s="46" t="s">
        <v>32</v>
      </c>
      <c r="D11" s="30">
        <f>60+24</f>
        <v>84</v>
      </c>
    </row>
    <row r="12" spans="1:4" ht="15.75" x14ac:dyDescent="0.25">
      <c r="A12" s="209" t="s">
        <v>11</v>
      </c>
      <c r="B12" s="41" t="s">
        <v>51</v>
      </c>
      <c r="C12" s="46" t="s">
        <v>53</v>
      </c>
      <c r="D12" s="30">
        <f>38+20+13</f>
        <v>71</v>
      </c>
    </row>
    <row r="13" spans="1:4" ht="16.5" thickBot="1" x14ac:dyDescent="0.3">
      <c r="A13" s="208" t="s">
        <v>12</v>
      </c>
      <c r="B13" s="42" t="s">
        <v>38</v>
      </c>
      <c r="C13" s="59" t="s">
        <v>32</v>
      </c>
      <c r="D13" s="76">
        <f>58+12</f>
        <v>70</v>
      </c>
    </row>
    <row r="14" spans="1:4" ht="15.75" x14ac:dyDescent="0.25">
      <c r="A14" s="82" t="s">
        <v>13</v>
      </c>
      <c r="B14" s="43" t="s">
        <v>91</v>
      </c>
      <c r="C14" s="49" t="s">
        <v>32</v>
      </c>
      <c r="D14" s="30">
        <f>40+16</f>
        <v>56</v>
      </c>
    </row>
    <row r="15" spans="1:4" ht="15.75" x14ac:dyDescent="0.25">
      <c r="A15" s="209" t="s">
        <v>14</v>
      </c>
      <c r="B15" s="41" t="s">
        <v>40</v>
      </c>
      <c r="C15" s="46" t="s">
        <v>44</v>
      </c>
      <c r="D15" s="39">
        <v>28</v>
      </c>
    </row>
    <row r="16" spans="1:4" ht="15.75" x14ac:dyDescent="0.25">
      <c r="A16" s="209" t="s">
        <v>15</v>
      </c>
      <c r="B16" s="41" t="s">
        <v>61</v>
      </c>
      <c r="C16" s="46" t="s">
        <v>53</v>
      </c>
      <c r="D16" s="30">
        <v>16</v>
      </c>
    </row>
    <row r="17" spans="1:4" ht="15.75" x14ac:dyDescent="0.25">
      <c r="A17" s="209" t="s">
        <v>16</v>
      </c>
      <c r="B17" s="41" t="s">
        <v>139</v>
      </c>
      <c r="C17" s="46" t="s">
        <v>137</v>
      </c>
      <c r="D17" s="28">
        <v>14</v>
      </c>
    </row>
    <row r="18" spans="1:4" ht="17.25" thickBot="1" x14ac:dyDescent="0.3">
      <c r="A18" s="210" t="s">
        <v>17</v>
      </c>
      <c r="B18" s="176"/>
      <c r="C18" s="178"/>
      <c r="D18" s="176"/>
    </row>
  </sheetData>
  <sheetProtection algorithmName="SHA-512" hashValue="Qehy21ynw9tWy2CuhkkO+zqb1a96YC7VKhdO1FUOQR0TT8jkeRzjaDrAEZS8mvRQCgQFDlJ7VHhdXeIAMJoa3g==" saltValue="wJppxzO5/9/HmYXufndkjQ==" spinCount="100000" sheet="1" objects="1" scenarios="1"/>
  <sortState xmlns:xlrd2="http://schemas.microsoft.com/office/spreadsheetml/2017/richdata2" ref="B4:D17">
    <sortCondition descending="1" ref="D4:D17"/>
  </sortState>
  <phoneticPr fontId="2" type="noConversion"/>
  <pageMargins left="0.70866141732283472" right="0.70866141732283472" top="0.78740157480314965" bottom="0.78740157480314965" header="0.31496062992125984" footer="0.31496062992125984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D36"/>
  <sheetViews>
    <sheetView topLeftCell="A4" zoomScaleNormal="100" workbookViewId="0">
      <selection activeCell="C18" sqref="C18"/>
    </sheetView>
  </sheetViews>
  <sheetFormatPr defaultRowHeight="12.75" x14ac:dyDescent="0.2"/>
  <cols>
    <col min="2" max="2" width="49.140625" customWidth="1"/>
    <col min="3" max="3" width="46.28515625" customWidth="1"/>
    <col min="4" max="4" width="40" customWidth="1"/>
  </cols>
  <sheetData>
    <row r="1" spans="1:4" ht="28.5" thickBot="1" x14ac:dyDescent="0.45">
      <c r="A1" s="83" t="s">
        <v>221</v>
      </c>
      <c r="B1" s="84"/>
      <c r="C1" s="84"/>
      <c r="D1" s="84"/>
    </row>
    <row r="2" spans="1:4" ht="28.5" thickBot="1" x14ac:dyDescent="0.45">
      <c r="A2" s="197"/>
      <c r="B2" s="198"/>
      <c r="C2" s="199" t="s">
        <v>220</v>
      </c>
      <c r="D2" s="200"/>
    </row>
    <row r="3" spans="1:4" ht="16.5" thickBot="1" x14ac:dyDescent="0.3">
      <c r="A3" s="168"/>
      <c r="B3" s="85" t="s">
        <v>33</v>
      </c>
      <c r="C3" s="85" t="s">
        <v>34</v>
      </c>
      <c r="D3" s="85" t="s">
        <v>35</v>
      </c>
    </row>
    <row r="4" spans="1:4" ht="15.75" x14ac:dyDescent="0.25">
      <c r="A4" s="169" t="s">
        <v>3</v>
      </c>
      <c r="B4" s="39" t="s">
        <v>48</v>
      </c>
      <c r="C4" s="39" t="s">
        <v>58</v>
      </c>
      <c r="D4" s="100">
        <f>150+28+31</f>
        <v>209</v>
      </c>
    </row>
    <row r="5" spans="1:4" ht="15.75" x14ac:dyDescent="0.25">
      <c r="A5" s="170" t="s">
        <v>4</v>
      </c>
      <c r="B5" s="39" t="s">
        <v>63</v>
      </c>
      <c r="C5" s="39" t="s">
        <v>53</v>
      </c>
      <c r="D5" s="100">
        <f>150+30+19</f>
        <v>199</v>
      </c>
    </row>
    <row r="6" spans="1:4" ht="15.75" x14ac:dyDescent="0.25">
      <c r="A6" s="170" t="s">
        <v>5</v>
      </c>
      <c r="B6" s="39" t="s">
        <v>47</v>
      </c>
      <c r="C6" s="39" t="s">
        <v>32</v>
      </c>
      <c r="D6" s="100">
        <f>72+26</f>
        <v>98</v>
      </c>
    </row>
    <row r="7" spans="1:4" ht="15.75" x14ac:dyDescent="0.25">
      <c r="A7" s="171" t="s">
        <v>6</v>
      </c>
      <c r="B7" s="39" t="s">
        <v>62</v>
      </c>
      <c r="C7" s="39" t="s">
        <v>53</v>
      </c>
      <c r="D7" s="100">
        <f>68+24</f>
        <v>92</v>
      </c>
    </row>
    <row r="8" spans="1:4" ht="16.5" thickBot="1" x14ac:dyDescent="0.3">
      <c r="A8" s="167" t="s">
        <v>7</v>
      </c>
      <c r="B8" s="75" t="s">
        <v>82</v>
      </c>
      <c r="C8" s="75" t="s">
        <v>83</v>
      </c>
      <c r="D8" s="189">
        <f>45+22+5</f>
        <v>72</v>
      </c>
    </row>
    <row r="9" spans="1:4" ht="15.75" x14ac:dyDescent="0.25">
      <c r="A9" s="171" t="s">
        <v>8</v>
      </c>
      <c r="B9" s="43" t="s">
        <v>167</v>
      </c>
      <c r="C9" s="43" t="s">
        <v>241</v>
      </c>
      <c r="D9" s="115">
        <f>24+30</f>
        <v>54</v>
      </c>
    </row>
    <row r="10" spans="1:4" ht="15.75" x14ac:dyDescent="0.25">
      <c r="A10" s="172" t="s">
        <v>9</v>
      </c>
      <c r="B10" s="41" t="s">
        <v>164</v>
      </c>
      <c r="C10" s="41" t="s">
        <v>241</v>
      </c>
      <c r="D10" s="100">
        <f>7+38</f>
        <v>45</v>
      </c>
    </row>
    <row r="11" spans="1:4" ht="15.75" x14ac:dyDescent="0.25">
      <c r="A11" s="172" t="s">
        <v>10</v>
      </c>
      <c r="B11" s="41" t="s">
        <v>191</v>
      </c>
      <c r="C11" s="41" t="s">
        <v>137</v>
      </c>
      <c r="D11" s="115">
        <v>34</v>
      </c>
    </row>
    <row r="12" spans="1:4" ht="15.75" x14ac:dyDescent="0.25">
      <c r="A12" s="173" t="s">
        <v>11</v>
      </c>
      <c r="B12" s="41" t="s">
        <v>130</v>
      </c>
      <c r="C12" s="41" t="s">
        <v>32</v>
      </c>
      <c r="D12" s="100">
        <v>33</v>
      </c>
    </row>
    <row r="13" spans="1:4" ht="16.5" thickBot="1" x14ac:dyDescent="0.3">
      <c r="A13" s="167" t="s">
        <v>12</v>
      </c>
      <c r="B13" s="42" t="s">
        <v>156</v>
      </c>
      <c r="C13" s="42" t="s">
        <v>158</v>
      </c>
      <c r="D13" s="189">
        <f>10+21</f>
        <v>31</v>
      </c>
    </row>
    <row r="14" spans="1:4" ht="15.75" x14ac:dyDescent="0.25">
      <c r="A14" s="202" t="s">
        <v>12</v>
      </c>
      <c r="B14" s="43" t="s">
        <v>40</v>
      </c>
      <c r="C14" s="43" t="s">
        <v>44</v>
      </c>
      <c r="D14" s="115">
        <v>31</v>
      </c>
    </row>
    <row r="15" spans="1:4" ht="15.75" x14ac:dyDescent="0.25">
      <c r="A15" s="203" t="s">
        <v>14</v>
      </c>
      <c r="B15" s="41" t="s">
        <v>128</v>
      </c>
      <c r="C15" s="41" t="s">
        <v>32</v>
      </c>
      <c r="D15" s="100">
        <v>29</v>
      </c>
    </row>
    <row r="16" spans="1:4" ht="15.75" x14ac:dyDescent="0.25">
      <c r="A16" s="203" t="s">
        <v>15</v>
      </c>
      <c r="B16" s="41" t="s">
        <v>37</v>
      </c>
      <c r="C16" s="41" t="s">
        <v>32</v>
      </c>
      <c r="D16" s="100">
        <v>28</v>
      </c>
    </row>
    <row r="17" spans="1:4" ht="15.75" x14ac:dyDescent="0.25">
      <c r="A17" s="203" t="s">
        <v>15</v>
      </c>
      <c r="B17" s="41" t="s">
        <v>190</v>
      </c>
      <c r="C17" s="41" t="s">
        <v>32</v>
      </c>
      <c r="D17" s="100">
        <v>28</v>
      </c>
    </row>
    <row r="18" spans="1:4" ht="16.5" thickBot="1" x14ac:dyDescent="0.3">
      <c r="A18" s="201" t="s">
        <v>17</v>
      </c>
      <c r="B18" s="42" t="s">
        <v>77</v>
      </c>
      <c r="C18" s="42" t="s">
        <v>32</v>
      </c>
      <c r="D18" s="189">
        <v>27</v>
      </c>
    </row>
    <row r="19" spans="1:4" ht="15.75" x14ac:dyDescent="0.25">
      <c r="A19" s="202" t="s">
        <v>18</v>
      </c>
      <c r="B19" s="43" t="s">
        <v>103</v>
      </c>
      <c r="C19" s="43" t="s">
        <v>32</v>
      </c>
      <c r="D19" s="115">
        <v>26</v>
      </c>
    </row>
    <row r="20" spans="1:4" ht="15.75" x14ac:dyDescent="0.25">
      <c r="A20" s="203" t="s">
        <v>19</v>
      </c>
      <c r="B20" s="41" t="s">
        <v>123</v>
      </c>
      <c r="C20" s="41" t="s">
        <v>83</v>
      </c>
      <c r="D20" s="100">
        <f>20+3</f>
        <v>23</v>
      </c>
    </row>
    <row r="21" spans="1:4" ht="15.75" x14ac:dyDescent="0.25">
      <c r="A21" s="203" t="s">
        <v>19</v>
      </c>
      <c r="B21" s="46" t="s">
        <v>171</v>
      </c>
      <c r="C21" s="46" t="s">
        <v>158</v>
      </c>
      <c r="D21" s="100">
        <f>14+9</f>
        <v>23</v>
      </c>
    </row>
    <row r="22" spans="1:4" ht="15.75" x14ac:dyDescent="0.25">
      <c r="A22" s="203" t="s">
        <v>19</v>
      </c>
      <c r="B22" s="46" t="s">
        <v>155</v>
      </c>
      <c r="C22" s="9" t="s">
        <v>53</v>
      </c>
      <c r="D22" s="115">
        <v>23</v>
      </c>
    </row>
    <row r="23" spans="1:4" ht="16.5" thickBot="1" x14ac:dyDescent="0.3">
      <c r="A23" s="204" t="s">
        <v>22</v>
      </c>
      <c r="B23" s="59" t="s">
        <v>189</v>
      </c>
      <c r="C23" s="99" t="s">
        <v>241</v>
      </c>
      <c r="D23" s="189">
        <f>11+10</f>
        <v>21</v>
      </c>
    </row>
    <row r="24" spans="1:4" ht="15.75" x14ac:dyDescent="0.25">
      <c r="A24" s="202" t="s">
        <v>176</v>
      </c>
      <c r="B24" s="49" t="s">
        <v>151</v>
      </c>
      <c r="C24" s="10" t="s">
        <v>53</v>
      </c>
      <c r="D24" s="115">
        <v>20</v>
      </c>
    </row>
    <row r="25" spans="1:4" ht="15.75" x14ac:dyDescent="0.25">
      <c r="A25" s="203" t="s">
        <v>178</v>
      </c>
      <c r="B25" s="46" t="s">
        <v>87</v>
      </c>
      <c r="C25" s="9" t="s">
        <v>66</v>
      </c>
      <c r="D25" s="100">
        <v>19</v>
      </c>
    </row>
    <row r="26" spans="1:4" ht="15.75" x14ac:dyDescent="0.25">
      <c r="A26" s="203" t="s">
        <v>179</v>
      </c>
      <c r="B26" s="46" t="s">
        <v>175</v>
      </c>
      <c r="C26" s="9" t="s">
        <v>83</v>
      </c>
      <c r="D26" s="100">
        <v>18</v>
      </c>
    </row>
    <row r="27" spans="1:4" ht="15.75" x14ac:dyDescent="0.25">
      <c r="A27" s="203" t="s">
        <v>180</v>
      </c>
      <c r="B27" s="46" t="s">
        <v>140</v>
      </c>
      <c r="C27" s="9" t="s">
        <v>137</v>
      </c>
      <c r="D27" s="100">
        <v>17</v>
      </c>
    </row>
    <row r="28" spans="1:4" ht="16.5" thickBot="1" x14ac:dyDescent="0.3">
      <c r="A28" s="204" t="s">
        <v>181</v>
      </c>
      <c r="B28" s="59" t="s">
        <v>135</v>
      </c>
      <c r="C28" s="99" t="s">
        <v>137</v>
      </c>
      <c r="D28" s="189">
        <v>16</v>
      </c>
    </row>
    <row r="29" spans="1:4" ht="15.75" x14ac:dyDescent="0.25">
      <c r="A29" s="202" t="s">
        <v>182</v>
      </c>
      <c r="B29" s="49" t="s">
        <v>124</v>
      </c>
      <c r="C29" s="10" t="s">
        <v>83</v>
      </c>
      <c r="D29" s="115">
        <v>12</v>
      </c>
    </row>
    <row r="30" spans="1:4" ht="15.75" x14ac:dyDescent="0.25">
      <c r="A30" s="203" t="s">
        <v>182</v>
      </c>
      <c r="B30" s="46" t="s">
        <v>144</v>
      </c>
      <c r="C30" s="9" t="s">
        <v>143</v>
      </c>
      <c r="D30" s="100">
        <v>12</v>
      </c>
    </row>
    <row r="31" spans="1:4" ht="15.75" x14ac:dyDescent="0.25">
      <c r="A31" s="203" t="s">
        <v>183</v>
      </c>
      <c r="B31" s="46" t="s">
        <v>174</v>
      </c>
      <c r="C31" s="9" t="s">
        <v>83</v>
      </c>
      <c r="D31" s="100">
        <v>8</v>
      </c>
    </row>
    <row r="32" spans="1:4" ht="15.75" x14ac:dyDescent="0.25">
      <c r="A32" s="203" t="s">
        <v>184</v>
      </c>
      <c r="B32" s="46" t="s">
        <v>142</v>
      </c>
      <c r="C32" s="9" t="s">
        <v>143</v>
      </c>
      <c r="D32" s="100">
        <v>6</v>
      </c>
    </row>
    <row r="33" spans="1:4" ht="15.75" x14ac:dyDescent="0.25">
      <c r="A33" s="203" t="s">
        <v>185</v>
      </c>
      <c r="B33" s="46" t="s">
        <v>152</v>
      </c>
      <c r="C33" s="9" t="s">
        <v>53</v>
      </c>
      <c r="D33" s="100">
        <v>4</v>
      </c>
    </row>
    <row r="34" spans="1:4" ht="15.75" x14ac:dyDescent="0.25">
      <c r="A34" s="203" t="s">
        <v>186</v>
      </c>
      <c r="B34" s="46" t="s">
        <v>160</v>
      </c>
      <c r="C34" s="9" t="s">
        <v>242</v>
      </c>
      <c r="D34" s="100">
        <v>2</v>
      </c>
    </row>
    <row r="35" spans="1:4" ht="15.75" x14ac:dyDescent="0.25">
      <c r="A35" s="203" t="s">
        <v>187</v>
      </c>
      <c r="B35" s="46"/>
      <c r="C35" s="9"/>
      <c r="D35" s="100"/>
    </row>
    <row r="36" spans="1:4" ht="16.5" thickBot="1" x14ac:dyDescent="0.3">
      <c r="A36" s="204" t="s">
        <v>188</v>
      </c>
      <c r="B36" s="59"/>
      <c r="C36" s="99"/>
      <c r="D36" s="189"/>
    </row>
  </sheetData>
  <sheetProtection algorithmName="SHA-512" hashValue="Y2/H20BMQkHV4bpUq2xlNi0oz2nRcR/FMl0wntpDqv57+F2kNF/x90nW0cNi0W5O6GO7j0fRi95IoMSe/8aflA==" saltValue="eOsvF2aH/ynM60WKbyvPtA==" spinCount="100000" sheet="1" objects="1" scenarios="1"/>
  <sortState xmlns:xlrd2="http://schemas.microsoft.com/office/spreadsheetml/2017/richdata2" ref="B29:D34">
    <sortCondition descending="1" ref="D29:D34"/>
  </sortState>
  <phoneticPr fontId="2" type="noConversion"/>
  <pageMargins left="0.70866141732283472" right="0.70866141732283472" top="0.39370078740157483" bottom="0.39370078740157483" header="0.31496062992125984" footer="0.31496062992125984"/>
  <pageSetup paperSize="9" scale="9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19"/>
  <sheetViews>
    <sheetView tabSelected="1" workbookViewId="0">
      <selection activeCell="C11" sqref="C11"/>
    </sheetView>
  </sheetViews>
  <sheetFormatPr defaultRowHeight="12.75" x14ac:dyDescent="0.2"/>
  <cols>
    <col min="2" max="2" width="45.42578125" customWidth="1"/>
    <col min="3" max="3" width="41.7109375" customWidth="1"/>
    <col min="4" max="4" width="33.42578125" customWidth="1"/>
  </cols>
  <sheetData>
    <row r="1" spans="1:4" ht="27" thickBot="1" x14ac:dyDescent="0.45">
      <c r="A1" s="86" t="s">
        <v>72</v>
      </c>
      <c r="B1" s="87"/>
      <c r="C1" s="87"/>
      <c r="D1" s="88"/>
    </row>
    <row r="2" spans="1:4" ht="28.5" thickBot="1" x14ac:dyDescent="0.45">
      <c r="A2" s="193"/>
      <c r="B2" s="194"/>
      <c r="C2" s="205" t="s">
        <v>220</v>
      </c>
      <c r="D2" s="195"/>
    </row>
    <row r="3" spans="1:4" ht="16.5" thickBot="1" x14ac:dyDescent="0.3">
      <c r="A3" s="105"/>
      <c r="B3" s="106" t="s">
        <v>33</v>
      </c>
      <c r="C3" s="106" t="s">
        <v>34</v>
      </c>
      <c r="D3" s="106" t="s">
        <v>35</v>
      </c>
    </row>
    <row r="4" spans="1:4" ht="15.75" x14ac:dyDescent="0.25">
      <c r="A4" s="89" t="s">
        <v>3</v>
      </c>
      <c r="B4" s="196" t="s">
        <v>92</v>
      </c>
      <c r="C4" s="77" t="s">
        <v>32</v>
      </c>
      <c r="D4" s="179">
        <f>155+18</f>
        <v>173</v>
      </c>
    </row>
    <row r="5" spans="1:4" ht="15.75" x14ac:dyDescent="0.25">
      <c r="A5" s="90" t="s">
        <v>4</v>
      </c>
      <c r="B5" s="39" t="s">
        <v>79</v>
      </c>
      <c r="C5" s="19" t="s">
        <v>89</v>
      </c>
      <c r="D5" s="20">
        <f>108+32</f>
        <v>140</v>
      </c>
    </row>
    <row r="6" spans="1:4" ht="15.75" x14ac:dyDescent="0.25">
      <c r="A6" s="89" t="s">
        <v>5</v>
      </c>
      <c r="B6" s="39" t="s">
        <v>70</v>
      </c>
      <c r="C6" s="19" t="s">
        <v>32</v>
      </c>
      <c r="D6" s="19">
        <f>98+20</f>
        <v>118</v>
      </c>
    </row>
    <row r="7" spans="1:4" ht="15.75" x14ac:dyDescent="0.25">
      <c r="A7" s="90" t="s">
        <v>6</v>
      </c>
      <c r="B7" s="39" t="s">
        <v>85</v>
      </c>
      <c r="C7" s="19" t="s">
        <v>32</v>
      </c>
      <c r="D7" s="100">
        <f>64+36</f>
        <v>100</v>
      </c>
    </row>
    <row r="8" spans="1:4" ht="16.5" thickBot="1" x14ac:dyDescent="0.3">
      <c r="A8" s="91" t="s">
        <v>7</v>
      </c>
      <c r="B8" s="75" t="s">
        <v>192</v>
      </c>
      <c r="C8" s="180" t="s">
        <v>32</v>
      </c>
      <c r="D8" s="76">
        <v>95</v>
      </c>
    </row>
    <row r="9" spans="1:4" ht="15.75" x14ac:dyDescent="0.25">
      <c r="A9" s="90" t="s">
        <v>8</v>
      </c>
      <c r="B9" s="41" t="s">
        <v>90</v>
      </c>
      <c r="C9" s="46" t="s">
        <v>32</v>
      </c>
      <c r="D9" s="39">
        <v>91</v>
      </c>
    </row>
    <row r="10" spans="1:4" ht="15.75" x14ac:dyDescent="0.25">
      <c r="A10" s="90" t="s">
        <v>9</v>
      </c>
      <c r="B10" s="41" t="s">
        <v>204</v>
      </c>
      <c r="C10" s="46" t="s">
        <v>219</v>
      </c>
      <c r="D10" s="19">
        <f>41+48</f>
        <v>89</v>
      </c>
    </row>
    <row r="11" spans="1:4" ht="15.75" x14ac:dyDescent="0.25">
      <c r="A11" s="89" t="s">
        <v>10</v>
      </c>
      <c r="B11" s="41" t="s">
        <v>194</v>
      </c>
      <c r="C11" s="46" t="s">
        <v>241</v>
      </c>
      <c r="D11" s="19">
        <f>40+45</f>
        <v>85</v>
      </c>
    </row>
    <row r="12" spans="1:4" ht="15.75" x14ac:dyDescent="0.25">
      <c r="A12" s="89" t="s">
        <v>11</v>
      </c>
      <c r="B12" s="44" t="s">
        <v>71</v>
      </c>
      <c r="C12" s="46" t="s">
        <v>32</v>
      </c>
      <c r="D12" s="65">
        <f>58+22</f>
        <v>80</v>
      </c>
    </row>
    <row r="13" spans="1:4" ht="16.5" thickBot="1" x14ac:dyDescent="0.3">
      <c r="A13" s="91" t="s">
        <v>12</v>
      </c>
      <c r="B13" s="191" t="s">
        <v>46</v>
      </c>
      <c r="C13" s="59" t="s">
        <v>32</v>
      </c>
      <c r="D13" s="75">
        <v>72</v>
      </c>
    </row>
    <row r="14" spans="1:4" ht="15.75" x14ac:dyDescent="0.25">
      <c r="A14" s="90" t="s">
        <v>13</v>
      </c>
      <c r="B14" s="43" t="s">
        <v>205</v>
      </c>
      <c r="C14" s="49" t="s">
        <v>146</v>
      </c>
      <c r="D14" s="20">
        <v>50</v>
      </c>
    </row>
    <row r="15" spans="1:4" ht="16.5" x14ac:dyDescent="0.25">
      <c r="A15" s="89" t="s">
        <v>14</v>
      </c>
      <c r="B15" s="181" t="s">
        <v>193</v>
      </c>
      <c r="C15" s="182" t="s">
        <v>32</v>
      </c>
      <c r="D15" s="192">
        <v>46</v>
      </c>
    </row>
    <row r="16" spans="1:4" ht="15.75" x14ac:dyDescent="0.25">
      <c r="A16" s="89" t="s">
        <v>15</v>
      </c>
      <c r="B16" s="41" t="s">
        <v>134</v>
      </c>
      <c r="C16" s="46" t="s">
        <v>32</v>
      </c>
      <c r="D16" s="20">
        <v>43</v>
      </c>
    </row>
    <row r="17" spans="1:4" ht="15.75" x14ac:dyDescent="0.25">
      <c r="A17" s="89" t="s">
        <v>16</v>
      </c>
      <c r="B17" s="41" t="s">
        <v>101</v>
      </c>
      <c r="C17" s="46" t="s">
        <v>32</v>
      </c>
      <c r="D17" s="20">
        <v>38</v>
      </c>
    </row>
    <row r="18" spans="1:4" ht="15.75" x14ac:dyDescent="0.25">
      <c r="A18" s="89" t="s">
        <v>17</v>
      </c>
      <c r="B18" s="41" t="s">
        <v>69</v>
      </c>
      <c r="C18" s="46" t="s">
        <v>68</v>
      </c>
      <c r="D18" s="20">
        <v>34</v>
      </c>
    </row>
    <row r="19" spans="1:4" ht="16.5" thickBot="1" x14ac:dyDescent="0.3">
      <c r="A19" s="190" t="s">
        <v>18</v>
      </c>
      <c r="B19" s="42" t="s">
        <v>67</v>
      </c>
      <c r="C19" s="59" t="s">
        <v>68</v>
      </c>
      <c r="D19" s="180">
        <v>26</v>
      </c>
    </row>
  </sheetData>
  <sheetProtection algorithmName="SHA-512" hashValue="KzBMqUFqumVMXEPZxw74GuXEl2XQZR6PzmkdptF3frqX+N9ldVwOBp0YGOHeLcCdSydqe0HH/bUXjQwcTNjhyA==" saltValue="ZF8M4mjv0O1O7BTDGZnUuQ==" spinCount="100000" sheet="1" objects="1" scenarios="1"/>
  <sortState xmlns:xlrd2="http://schemas.microsoft.com/office/spreadsheetml/2017/richdata2" ref="B4:D19">
    <sortCondition descending="1" ref="D4:D19"/>
  </sortState>
  <phoneticPr fontId="2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Vyúčtování</vt:lpstr>
      <vt:lpstr>Jízda zručnosti </vt:lpstr>
      <vt:lpstr>Jízda zr. + skoky</vt:lpstr>
      <vt:lpstr>Křížky</vt:lpstr>
      <vt:lpstr>Hobby horse</vt:lpstr>
      <vt:lpstr>Parkur 40-50 cm</vt:lpstr>
      <vt:lpstr>Parkur 50-60 cm</vt:lpstr>
      <vt:lpstr>BENJAMÍNEK 2025</vt:lpstr>
      <vt:lpstr>PONY POHÁR 2025</vt:lpstr>
      <vt:lpstr>DĚTSKÝ SKOKOVÝ POHÁR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2025-09-25T07:26:46Z</cp:lastPrinted>
  <dcterms:created xsi:type="dcterms:W3CDTF">1997-01-24T11:07:25Z</dcterms:created>
  <dcterms:modified xsi:type="dcterms:W3CDTF">2025-09-25T07:42:00Z</dcterms:modified>
</cp:coreProperties>
</file>